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G29" i="1" l="1"/>
  <c r="G30" i="1"/>
  <c r="G28" i="1"/>
  <c r="G54" i="1"/>
  <c r="G51" i="1"/>
  <c r="G40" i="1"/>
  <c r="G31" i="1"/>
  <c r="G44" i="1"/>
  <c r="G39" i="1"/>
  <c r="C40" i="1" l="1"/>
  <c r="C35" i="1"/>
  <c r="G55" i="1" l="1"/>
  <c r="D63" i="1" l="1"/>
  <c r="G82" i="1" l="1"/>
  <c r="G81" i="1"/>
  <c r="G79" i="1"/>
  <c r="G70" i="1"/>
  <c r="G68" i="1"/>
  <c r="G67" i="1"/>
  <c r="G66" i="1"/>
  <c r="G64" i="1"/>
  <c r="G8" i="1"/>
  <c r="G52" i="1"/>
  <c r="G48" i="1"/>
  <c r="G47" i="1"/>
  <c r="G46" i="1"/>
  <c r="G38" i="1"/>
  <c r="G37" i="1"/>
  <c r="G36" i="1"/>
  <c r="C63" i="1"/>
  <c r="C45" i="1"/>
  <c r="C80" i="1"/>
  <c r="C78" i="1"/>
  <c r="G42" i="1" l="1"/>
  <c r="G43" i="1"/>
  <c r="D40" i="1"/>
  <c r="E40" i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32" i="1"/>
  <c r="G34" i="1"/>
  <c r="G49" i="1"/>
  <c r="G50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C77" i="1"/>
  <c r="C73" i="1"/>
  <c r="C69" i="1" s="1"/>
  <c r="C62" i="1"/>
  <c r="C53" i="1"/>
  <c r="C24" i="1"/>
  <c r="C19" i="1"/>
  <c r="C16" i="1"/>
  <c r="C7" i="1"/>
  <c r="E80" i="1"/>
  <c r="G80" i="1" s="1"/>
  <c r="D80" i="1"/>
  <c r="E78" i="1"/>
  <c r="G78" i="1" s="1"/>
  <c r="D78" i="1"/>
  <c r="E74" i="1"/>
  <c r="G74" i="1" s="1"/>
  <c r="D74" i="1"/>
  <c r="E69" i="1"/>
  <c r="D69" i="1"/>
  <c r="E63" i="1"/>
  <c r="G63" i="1" s="1"/>
  <c r="E56" i="1"/>
  <c r="D56" i="1"/>
  <c r="E53" i="1"/>
  <c r="D53" i="1"/>
  <c r="E45" i="1"/>
  <c r="G45" i="1" s="1"/>
  <c r="D45" i="1"/>
  <c r="E35" i="1"/>
  <c r="G35" i="1" s="1"/>
  <c r="D35" i="1"/>
  <c r="E19" i="1"/>
  <c r="D19" i="1"/>
  <c r="E16" i="1"/>
  <c r="D16" i="1"/>
  <c r="E7" i="1"/>
  <c r="D7" i="1"/>
  <c r="F42" i="1"/>
  <c r="F83" i="1"/>
  <c r="F82" i="1"/>
  <c r="F81" i="1"/>
  <c r="F79" i="1"/>
  <c r="F77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53" i="1" l="1"/>
  <c r="G56" i="1"/>
  <c r="G69" i="1"/>
  <c r="C84" i="1"/>
  <c r="G24" i="1"/>
  <c r="F40" i="1"/>
  <c r="F35" i="1"/>
  <c r="F24" i="1"/>
  <c r="F16" i="1"/>
  <c r="G16" i="1"/>
  <c r="F78" i="1"/>
  <c r="G19" i="1"/>
  <c r="G7" i="1"/>
  <c r="F80" i="1"/>
  <c r="F74" i="1"/>
  <c r="F69" i="1"/>
  <c r="F63" i="1"/>
  <c r="F56" i="1"/>
  <c r="F53" i="1"/>
  <c r="F45" i="1"/>
  <c r="D84" i="1"/>
  <c r="F19" i="1"/>
  <c r="F7" i="1"/>
  <c r="E84" i="1"/>
  <c r="G84" i="1" l="1"/>
  <c r="F84" i="1"/>
</calcChain>
</file>

<file path=xl/sharedStrings.xml><?xml version="1.0" encoding="utf-8"?>
<sst xmlns="http://schemas.openxmlformats.org/spreadsheetml/2006/main" count="212" uniqueCount="195">
  <si>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</si>
  <si>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</si>
  <si>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</si>
  <si>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</si>
  <si>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</si>
  <si>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</si>
  <si>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</si>
  <si>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</si>
  <si>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</si>
  <si>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</si>
  <si>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</si>
  <si>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</si>
  <si>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</si>
  <si>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</si>
  <si>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</si>
  <si>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</si>
  <si>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</si>
  <si>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</si>
  <si>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</si>
  <si>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</si>
  <si>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</si>
  <si>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</si>
  <si>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</si>
  <si>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</si>
  <si>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</si>
  <si>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</si>
  <si>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</si>
  <si>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</si>
  <si>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</si>
  <si>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</si>
  <si>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</si>
  <si>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</si>
  <si>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</si>
  <si>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</si>
  <si>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</si>
  <si>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</si>
  <si>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</si>
  <si>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</si>
  <si>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</si>
  <si>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</si>
  <si>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</si>
  <si>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</si>
  <si>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</si>
  <si>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</si>
  <si>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</si>
  <si>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</si>
  <si>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</si>
  <si>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</si>
  <si>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</si>
  <si>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</si>
  <si>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</si>
  <si>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</si>
  <si>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</si>
  <si>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</si>
  <si>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</si>
  <si>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</si>
  <si>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</si>
  <si>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</si>
  <si>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</si>
  <si>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</si>
  <si>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</si>
  <si>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</si>
  <si>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</si>
  <si>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</si>
  <si>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</si>
  <si>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</si>
  <si>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</si>
  <si>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</si>
  <si>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</si>
  <si>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</si>
  <si>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</si>
  <si>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</si>
  <si>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</si>
  <si>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</si>
  <si>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</si>
  <si>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</si>
  <si>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</si>
  <si>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</si>
  <si>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</si>
  <si>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</si>
  <si>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</si>
  <si>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</si>
  <si>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</si>
  <si>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</si>
  <si>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</si>
  <si>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</si>
  <si>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</si>
  <si>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</si>
  <si>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</si>
  <si>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</si>
  <si>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</si>
  <si>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</si>
  <si>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</si>
  <si>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</si>
  <si>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</si>
  <si>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</si>
  <si>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</si>
  <si>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</si>
  <si>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</si>
  <si>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</si>
  <si>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</si>
  <si>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</si>
  <si>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</si>
  <si>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</si>
  <si>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</si>
  <si>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</si>
  <si>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</si>
  <si>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</si>
  <si>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</si>
  <si>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</si>
  <si>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</si>
  <si>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</si>
  <si>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</si>
  <si>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</si>
  <si>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</si>
  <si>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</si>
  <si>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</si>
  <si>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</si>
  <si>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</si>
  <si>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</si>
  <si>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</si>
  <si>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</si>
  <si>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</si>
  <si>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</si>
  <si>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</si>
  <si>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</si>
  <si>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</si>
  <si>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</si>
  <si>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</si>
  <si>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</si>
  <si>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</si>
  <si>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</si>
  <si>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</si>
  <si>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</si>
  <si>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</si>
  <si>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</si>
  <si>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</si>
  <si>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</si>
  <si>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</si>
  <si>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</si>
  <si>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</si>
  <si>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</si>
  <si>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</si>
  <si>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</si>
  <si>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</si>
  <si>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</si>
  <si>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</si>
  <si>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</si>
  <si>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</si>
  <si>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</si>
  <si>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</si>
  <si>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</si>
  <si>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</si>
  <si>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</si>
  <si>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</si>
  <si>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</si>
  <si>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</si>
  <si>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</si>
  <si>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</si>
  <si>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</si>
  <si>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Дополнительно выделены денежные средства на финансовое обеспечение деятельности учреждений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</si>
  <si>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</si>
  <si>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Перераспределение бюджетных ассигнований между главными распорядителями бюджетных средств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</si>
  <si>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</si>
  <si>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</si>
  <si>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на доплату пенсии муниципальным служащим произведены в соответствии с фактической потребностью</t>
  </si>
  <si>
    <t>Поощрение муниципальных управленческих команд приграничных муниципальных образований Брянской области</t>
  </si>
  <si>
    <t>Причина отклонения между уточненными плановыми показателями и их фактическими значениями (указываются причины, если отклонение 5 % и более как в большую, так и в меньшую сторону)</t>
  </si>
  <si>
    <t>Причина отклонения между первоначально утвержденными показателями и их фактическими значениями (указываются причины, если отклонение 5 % и более как в большую, так и в меньшую сторону)</t>
  </si>
  <si>
    <t xml:space="preserve"> Процент исполнения к сводной бюджетной росписи </t>
  </si>
  <si>
    <t>Процент исполнения к сводной бюджетной росписи с учетом изменений</t>
  </si>
  <si>
    <t>Увеличение бюджетных ассигнований связано с частичным направлением зарезервированных средств на поддержку реализации мероприятий муниципальной программы</t>
  </si>
  <si>
    <t xml:space="preserve">Увеличение бюджетных ассигнований на приобретение хоккейной формы  (МАУ "ФОК "Вымпел") </t>
  </si>
  <si>
    <t>Увеличение бюджетных ассигнований на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</si>
  <si>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значимых расходов муниципальных образований и оказана финансовая помощь Белоберезковскому г.п. для выплаты компенсации пострадавшим при обстреле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</si>
  <si>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</si>
  <si>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</si>
  <si>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утвержденными решением Трубчевского районного Совета народных депутатов за 2023 год</t>
  </si>
  <si>
    <t>Бюджетные асигнования, утвержденные решением о бюджете от 23.12.2022
№ 6-444 (первоначальный)</t>
  </si>
  <si>
    <t>Кассовое исполнение
за 2023 год</t>
  </si>
  <si>
    <t>Другие вопросы в области национальной обороны</t>
  </si>
  <si>
    <t>0209</t>
  </si>
  <si>
    <t>Снижение обусловлено уменьшением размера фактически уплаченных взносов на капремонт МКД</t>
  </si>
  <si>
    <t>Рост обусловлен  выделением средств из областного бюджета по объекту "Реконструкция очистных сооружений г. Трубчевчск", а также приобретением специализированной техники для предприятий ЖКХ</t>
  </si>
  <si>
    <t>Увеличение связано с ростом в течении года передаваемых полномочий из городских поселений на благоустройство</t>
  </si>
  <si>
    <t>Снижение обусловлено уменьшением фактически выполненных работ</t>
  </si>
  <si>
    <t>Рост обусловлен увеличением расходов по дорожному фонду за счет субсидий из областного бюджета</t>
  </si>
  <si>
    <t>Расходы произведены в соответствии с фактической потребностью в соответствии с заключенными договорами</t>
  </si>
  <si>
    <t>Увеличение бюджетных ассигнований в связи с уточнением целевых остатков, сложившихся на 01.01.2023г</t>
  </si>
  <si>
    <t>Увеличение бюджетных ассигнований на компенсацию части потерь в доходах, возникающих в результате регулирования тарифов на перевозку пассажиров автомобильным пассажирским транспортом по муниципальным маршрутам регулярных перевозок</t>
  </si>
  <si>
    <t>Уменьшение бюджетных ассигнований в соответствии с фактической потребностью</t>
  </si>
  <si>
    <t>Дополнительно выделены бюджетные ассигнования на оплату труда с начислениями  на содержание работников  МБУ "ВИД"</t>
  </si>
  <si>
    <t>Увеличение бюджетных ассигнований на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организациях,  осуществляющих образовательную деятельность по образовательным программам дошкольного образования в объеме 12 052 394,93 рублей, увеличение бюджетных ассигнований на осуществление отдельных полномочий в сфере образования  в объеме 12 052 394,93 рублей.</t>
  </si>
  <si>
    <t>на финансовое обеспечение государственных гарантий реализации прав на получение общедоступного начального бесплатного начального общего, основного общего, среднего общего образования в общеобразовательных организациях в объеме4 055 279,89 рублей, на оплату услуг охраны " Булат"  на смму 185 000,00 рублей,на монтаж-наладку  автономными системами экстренного оповещения работников Белоберезковской СОШ - 350 327,00 рублей, увеличение бюджетных ассигнований на оплату коммунальных услуг в связи с размещением ВСФР в объеме 1 508 200,00 рублей.</t>
  </si>
  <si>
    <t>Увеличение бюджетных ассигнований на мероприятия по развитию материально-технической базы Белоберезковской СШ (областной бюджет-110 718,00 рублей; местный бюджет-5 827,26 рублей), увеличение бюджетных ассигнований на оплату коммунальных услуг в связи с размещением ВСФР в объеме 508 200,00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</si>
</sst>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#\ ##0.00"/>
    <numFmt numFmtId="165" formatCode="#,##0.0"/>
  </numFmts>
  <fonts count="16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</font>
    <font>
      <sz val="10"/>
      <color theme="1"/>
      <name val="Times New Roman"/>
      <family val="1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71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0" fillId="0" borderId="0" xfId="0" applyFont="1" applyBorder="1"/>
    <xf numFmtId="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Border="1" applyAlignment="1" applyProtection="1">
      <alignment horizontal="center" vertical="center" wrapText="1" shrinkToFit="1"/>
    </xf>
    <xf numFmtId="4" fontId="11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6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3" quotePrefix="1" applyNumberFormat="1" applyFont="1" applyFill="1" applyBorder="1" applyAlignment="1" applyProtection="1">
      <alignment vertical="top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1" xfId="3" quotePrefix="1" applyNumberFormat="1" applyFont="1" applyFill="1" applyBorder="1" applyAlignment="1" applyProtection="1">
      <alignment vertical="top" wrapText="1"/>
    </xf>
    <xf numFmtId="0" fontId="12" fillId="3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3" quotePrefix="1" applyNumberFormat="1" applyFont="1" applyFill="1" applyBorder="1" applyAlignment="1" applyProtection="1">
      <alignment horizontal="center" vertical="center" wrapText="1"/>
    </xf>
    <xf numFmtId="0" fontId="14" fillId="0" borderId="1" xfId="3" quotePrefix="1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2" fillId="4" borderId="1" xfId="3" quotePrefix="1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6"/>
  <sheetViews>
    <sheetView tabSelected="1" view="pageBreakPreview" zoomScaleNormal="100" zoomScaleSheetLayoutView="100" workbookViewId="0">
      <selection activeCell="A2" sqref="A2:I2"/>
    </sheetView>
  </sheetViews>
  <sheetFormatPr defaultRowHeight="15" x14ac:dyDescent="0.25"/>
  <cols>
    <col min="1" max="1" width="51.28515625" customWidth="1"/>
    <col min="2" max="2" width="7.28515625" customWidth="1"/>
    <col min="3" max="3" width="18.28515625" style="6" customWidth="1"/>
    <col min="4" max="4" width="18.5703125" customWidth="1"/>
    <col min="5" max="5" width="15.28515625" customWidth="1"/>
    <col min="6" max="6" width="10" customWidth="1"/>
    <col min="7" max="7" width="10.140625" customWidth="1"/>
    <col min="8" max="8" width="20.42578125" customWidth="1"/>
    <col min="9" max="9" width="32.85546875" style="21" customWidth="1"/>
  </cols>
  <sheetData>
    <row r="1" spans="1:13" ht="6.75" customHeight="1" x14ac:dyDescent="0.25">
      <c r="A1" s="59"/>
      <c r="B1" s="59"/>
      <c r="C1" s="59"/>
      <c r="D1" s="59"/>
      <c r="E1" s="59"/>
    </row>
    <row r="2" spans="1:13" s="3" customFormat="1" ht="44.25" customHeight="1" x14ac:dyDescent="0.25">
      <c r="A2" s="69" t="s">
        <v>177</v>
      </c>
      <c r="B2" s="69"/>
      <c r="C2" s="69"/>
      <c r="D2" s="69"/>
      <c r="E2" s="69"/>
      <c r="F2" s="69"/>
      <c r="G2" s="69"/>
      <c r="H2" s="69"/>
      <c r="I2" s="69"/>
    </row>
    <row r="3" spans="1:13" s="3" customFormat="1" ht="15.75" hidden="1" x14ac:dyDescent="0.25">
      <c r="A3" s="4"/>
      <c r="B3" s="4"/>
      <c r="C3" s="4"/>
      <c r="D3" s="60"/>
      <c r="E3" s="60"/>
      <c r="F3" s="70" t="s">
        <v>146</v>
      </c>
      <c r="G3" s="70"/>
      <c r="H3" s="70"/>
      <c r="I3" s="22"/>
    </row>
    <row r="4" spans="1:13" s="3" customFormat="1" ht="28.5" customHeight="1" x14ac:dyDescent="0.25">
      <c r="A4" s="66" t="s">
        <v>143</v>
      </c>
      <c r="B4" s="66" t="s">
        <v>144</v>
      </c>
      <c r="C4" s="61" t="s">
        <v>178</v>
      </c>
      <c r="D4" s="61" t="s">
        <v>149</v>
      </c>
      <c r="E4" s="61" t="s">
        <v>179</v>
      </c>
      <c r="F4" s="61" t="s">
        <v>170</v>
      </c>
      <c r="G4" s="61" t="s">
        <v>169</v>
      </c>
      <c r="H4" s="61" t="s">
        <v>167</v>
      </c>
      <c r="I4" s="58" t="s">
        <v>168</v>
      </c>
    </row>
    <row r="5" spans="1:13" s="3" customFormat="1" ht="56.25" customHeight="1" x14ac:dyDescent="0.25">
      <c r="A5" s="67"/>
      <c r="B5" s="67"/>
      <c r="C5" s="62"/>
      <c r="D5" s="62"/>
      <c r="E5" s="62"/>
      <c r="F5" s="62"/>
      <c r="G5" s="62"/>
      <c r="H5" s="62"/>
      <c r="I5" s="58"/>
    </row>
    <row r="6" spans="1:13" s="3" customFormat="1" ht="52.5" customHeight="1" x14ac:dyDescent="0.25">
      <c r="A6" s="68"/>
      <c r="B6" s="68"/>
      <c r="C6" s="63"/>
      <c r="D6" s="63"/>
      <c r="E6" s="63"/>
      <c r="F6" s="63"/>
      <c r="G6" s="63"/>
      <c r="H6" s="62"/>
      <c r="I6" s="58"/>
    </row>
    <row r="7" spans="1:13" ht="55.5" customHeight="1" x14ac:dyDescent="0.25">
      <c r="A7" s="9" t="s">
        <v>99</v>
      </c>
      <c r="B7" s="23" t="s">
        <v>6</v>
      </c>
      <c r="C7" s="13">
        <f>C8+C9+C10+C11+C12+C13+C14+C15</f>
        <v>50926139.990000002</v>
      </c>
      <c r="D7" s="13">
        <f>D8+D9+D10+D11+D12+D13+D14+D15</f>
        <v>58574263.490000002</v>
      </c>
      <c r="E7" s="13">
        <f>E8+E9+E10+E11+E12+E13+E14+E15</f>
        <v>58180110.869999997</v>
      </c>
      <c r="F7" s="14">
        <f>E7/D7*100</f>
        <v>99.327089072033672</v>
      </c>
      <c r="G7" s="14">
        <f>E7/C7*100</f>
        <v>114.24410112650283</v>
      </c>
      <c r="H7" s="32"/>
      <c r="I7" s="32" t="s">
        <v>152</v>
      </c>
      <c r="J7" s="11"/>
      <c r="K7" s="11"/>
      <c r="L7" s="11"/>
      <c r="M7" s="11"/>
    </row>
    <row r="8" spans="1:13" ht="63.75" customHeight="1" x14ac:dyDescent="0.25">
      <c r="A8" s="10" t="s">
        <v>133</v>
      </c>
      <c r="B8" s="24" t="s">
        <v>40</v>
      </c>
      <c r="C8" s="15">
        <v>1109139.99</v>
      </c>
      <c r="D8" s="16">
        <v>1133511.6399999999</v>
      </c>
      <c r="E8" s="16">
        <v>1133511.6399999999</v>
      </c>
      <c r="F8" s="17">
        <f t="shared" ref="F8:F73" si="0">E8/D8*100</f>
        <v>100</v>
      </c>
      <c r="G8" s="17">
        <f>E8/C8*100</f>
        <v>102.19734661266698</v>
      </c>
      <c r="H8" s="33"/>
      <c r="I8" s="33" t="s">
        <v>152</v>
      </c>
      <c r="J8" s="11"/>
      <c r="K8" s="11"/>
      <c r="L8" s="11"/>
      <c r="M8" s="11"/>
    </row>
    <row r="9" spans="1:13" ht="54.75" customHeight="1" x14ac:dyDescent="0.25">
      <c r="A9" s="10" t="s">
        <v>87</v>
      </c>
      <c r="B9" s="24" t="s">
        <v>52</v>
      </c>
      <c r="C9" s="15">
        <v>1455240</v>
      </c>
      <c r="D9" s="16">
        <v>1444012.77</v>
      </c>
      <c r="E9" s="16">
        <v>1442056.7</v>
      </c>
      <c r="F9" s="17">
        <f t="shared" si="0"/>
        <v>99.864539286588155</v>
      </c>
      <c r="G9" s="17">
        <f t="shared" ref="G9:G34" si="1">E9/C9*100</f>
        <v>99.094080701465046</v>
      </c>
      <c r="H9" s="33"/>
      <c r="I9" s="33"/>
      <c r="J9" s="11"/>
      <c r="K9" s="11"/>
      <c r="L9" s="11"/>
      <c r="M9" s="11"/>
    </row>
    <row r="10" spans="1:13" ht="63.75" customHeight="1" x14ac:dyDescent="0.25">
      <c r="A10" s="10" t="s">
        <v>18</v>
      </c>
      <c r="B10" s="24" t="s">
        <v>69</v>
      </c>
      <c r="C10" s="15">
        <v>33284214</v>
      </c>
      <c r="D10" s="16">
        <v>38743670.810000002</v>
      </c>
      <c r="E10" s="16">
        <v>38355122.380000003</v>
      </c>
      <c r="F10" s="17">
        <f t="shared" si="0"/>
        <v>98.997130571583028</v>
      </c>
      <c r="G10" s="17">
        <f t="shared" si="1"/>
        <v>115.23517538975084</v>
      </c>
      <c r="H10" s="31"/>
      <c r="I10" s="31" t="s">
        <v>152</v>
      </c>
      <c r="J10" s="11"/>
      <c r="K10" s="11"/>
      <c r="L10" s="11"/>
      <c r="M10" s="11"/>
    </row>
    <row r="11" spans="1:13" ht="32.25" customHeight="1" x14ac:dyDescent="0.25">
      <c r="A11" s="10" t="s">
        <v>29</v>
      </c>
      <c r="B11" s="24" t="s">
        <v>85</v>
      </c>
      <c r="C11" s="15">
        <v>3464</v>
      </c>
      <c r="D11" s="16">
        <v>3464</v>
      </c>
      <c r="E11" s="16">
        <v>3464</v>
      </c>
      <c r="F11" s="17">
        <f t="shared" si="0"/>
        <v>100</v>
      </c>
      <c r="G11" s="17">
        <f t="shared" si="1"/>
        <v>100</v>
      </c>
      <c r="H11" s="31"/>
      <c r="I11" s="31"/>
      <c r="J11" s="11"/>
      <c r="K11" s="11"/>
      <c r="L11" s="11"/>
      <c r="M11" s="11"/>
    </row>
    <row r="12" spans="1:13" ht="52.5" customHeight="1" x14ac:dyDescent="0.25">
      <c r="A12" s="10" t="s">
        <v>78</v>
      </c>
      <c r="B12" s="24" t="s">
        <v>103</v>
      </c>
      <c r="C12" s="15">
        <v>8640082</v>
      </c>
      <c r="D12" s="16">
        <v>9635206.4499999993</v>
      </c>
      <c r="E12" s="16">
        <v>9631558.3299999982</v>
      </c>
      <c r="F12" s="17">
        <f t="shared" si="0"/>
        <v>99.962137604223301</v>
      </c>
      <c r="G12" s="17">
        <f t="shared" si="1"/>
        <v>111.47531157690401</v>
      </c>
      <c r="H12" s="31"/>
      <c r="I12" s="31" t="s">
        <v>152</v>
      </c>
      <c r="J12" s="11"/>
      <c r="K12" s="11"/>
      <c r="L12" s="11"/>
      <c r="M12" s="11"/>
    </row>
    <row r="13" spans="1:13" ht="33" customHeight="1" x14ac:dyDescent="0.25">
      <c r="A13" s="10" t="s">
        <v>11</v>
      </c>
      <c r="B13" s="24" t="s">
        <v>116</v>
      </c>
      <c r="C13" s="16"/>
      <c r="D13" s="16"/>
      <c r="E13" s="16"/>
      <c r="F13" s="17" t="e">
        <f t="shared" si="0"/>
        <v>#DIV/0!</v>
      </c>
      <c r="G13" s="17" t="e">
        <f t="shared" si="1"/>
        <v>#DIV/0!</v>
      </c>
      <c r="H13" s="34"/>
      <c r="I13" s="34"/>
      <c r="J13" s="11"/>
      <c r="K13" s="11"/>
      <c r="L13" s="11"/>
      <c r="M13" s="11"/>
    </row>
    <row r="14" spans="1:13" ht="33.75" customHeight="1" x14ac:dyDescent="0.25">
      <c r="A14" s="10" t="s">
        <v>140</v>
      </c>
      <c r="B14" s="24" t="s">
        <v>121</v>
      </c>
      <c r="C14" s="15">
        <v>100000</v>
      </c>
      <c r="D14" s="16">
        <v>0</v>
      </c>
      <c r="E14" s="16">
        <v>0</v>
      </c>
      <c r="F14" s="17" t="e">
        <f t="shared" si="0"/>
        <v>#DIV/0!</v>
      </c>
      <c r="G14" s="17">
        <f t="shared" si="1"/>
        <v>0</v>
      </c>
      <c r="H14" s="31"/>
      <c r="I14" s="31"/>
      <c r="J14" s="11"/>
      <c r="K14" s="11"/>
      <c r="L14" s="11"/>
      <c r="M14" s="11"/>
    </row>
    <row r="15" spans="1:13" ht="72.75" customHeight="1" x14ac:dyDescent="0.25">
      <c r="A15" s="10" t="s">
        <v>96</v>
      </c>
      <c r="B15" s="24" t="s">
        <v>9</v>
      </c>
      <c r="C15" s="15">
        <v>6334000</v>
      </c>
      <c r="D15" s="16">
        <v>7614397.8200000003</v>
      </c>
      <c r="E15" s="16">
        <v>7614397.8200000003</v>
      </c>
      <c r="F15" s="17">
        <f t="shared" si="0"/>
        <v>100</v>
      </c>
      <c r="G15" s="17">
        <f t="shared" si="1"/>
        <v>120.21467982317651</v>
      </c>
      <c r="H15" s="30" t="s">
        <v>152</v>
      </c>
      <c r="I15" s="31"/>
      <c r="J15" s="11"/>
      <c r="K15" s="11"/>
      <c r="L15" s="11"/>
      <c r="M15" s="11"/>
    </row>
    <row r="16" spans="1:13" ht="20.25" customHeight="1" x14ac:dyDescent="0.25">
      <c r="A16" s="9" t="s">
        <v>129</v>
      </c>
      <c r="B16" s="23" t="s">
        <v>130</v>
      </c>
      <c r="C16" s="13">
        <f>C17+C18</f>
        <v>1494336</v>
      </c>
      <c r="D16" s="13">
        <f>D17+D18</f>
        <v>1988327.45</v>
      </c>
      <c r="E16" s="13">
        <f>E17+E18</f>
        <v>1988327.45</v>
      </c>
      <c r="F16" s="14">
        <f t="shared" si="0"/>
        <v>100</v>
      </c>
      <c r="G16" s="14">
        <f t="shared" si="1"/>
        <v>133.05758878859908</v>
      </c>
      <c r="H16" s="32"/>
      <c r="I16" s="32"/>
      <c r="J16" s="11"/>
      <c r="K16" s="11"/>
      <c r="L16" s="11"/>
      <c r="M16" s="11"/>
    </row>
    <row r="17" spans="1:13" ht="78" customHeight="1" x14ac:dyDescent="0.25">
      <c r="A17" s="10" t="s">
        <v>127</v>
      </c>
      <c r="B17" s="24" t="s">
        <v>26</v>
      </c>
      <c r="C17" s="25">
        <v>1494336</v>
      </c>
      <c r="D17" s="16">
        <v>1666760</v>
      </c>
      <c r="E17" s="16">
        <v>1666760</v>
      </c>
      <c r="F17" s="17">
        <f t="shared" si="0"/>
        <v>100</v>
      </c>
      <c r="G17" s="17">
        <f t="shared" si="1"/>
        <v>111.53850271960255</v>
      </c>
      <c r="H17" s="34"/>
      <c r="I17" s="30" t="s">
        <v>171</v>
      </c>
      <c r="J17" s="11"/>
      <c r="K17" s="11"/>
      <c r="L17" s="11"/>
      <c r="M17" s="11"/>
    </row>
    <row r="18" spans="1:13" ht="31.5" customHeight="1" x14ac:dyDescent="0.25">
      <c r="A18" s="10" t="s">
        <v>180</v>
      </c>
      <c r="B18" s="24" t="s">
        <v>181</v>
      </c>
      <c r="C18" s="16"/>
      <c r="D18" s="16">
        <v>321567.45</v>
      </c>
      <c r="E18" s="16">
        <v>321567.45</v>
      </c>
      <c r="F18" s="17">
        <f t="shared" si="0"/>
        <v>100</v>
      </c>
      <c r="G18" s="17" t="e">
        <f t="shared" si="1"/>
        <v>#DIV/0!</v>
      </c>
      <c r="H18" s="34"/>
      <c r="I18" s="40"/>
      <c r="J18" s="11"/>
      <c r="K18" s="11"/>
      <c r="L18" s="11"/>
      <c r="M18" s="11"/>
    </row>
    <row r="19" spans="1:13" ht="28.5" x14ac:dyDescent="0.25">
      <c r="A19" s="9" t="s">
        <v>22</v>
      </c>
      <c r="B19" s="23" t="s">
        <v>102</v>
      </c>
      <c r="C19" s="13">
        <f>C20+C21+C22+C23</f>
        <v>13421000</v>
      </c>
      <c r="D19" s="13">
        <f>D20+D21+D22+D23</f>
        <v>14209540.789999999</v>
      </c>
      <c r="E19" s="13">
        <f>E20+E21+E22+E23</f>
        <v>14207557.869999999</v>
      </c>
      <c r="F19" s="14">
        <f t="shared" si="0"/>
        <v>99.986045150724408</v>
      </c>
      <c r="G19" s="14">
        <f t="shared" si="1"/>
        <v>105.86065024960882</v>
      </c>
      <c r="H19" s="32"/>
      <c r="I19" s="41"/>
      <c r="J19" s="11"/>
      <c r="K19" s="11"/>
      <c r="L19" s="11"/>
      <c r="M19" s="11"/>
    </row>
    <row r="20" spans="1:13" ht="76.5" x14ac:dyDescent="0.25">
      <c r="A20" s="10" t="s">
        <v>175</v>
      </c>
      <c r="B20" s="24" t="s">
        <v>95</v>
      </c>
      <c r="C20" s="15">
        <v>4121000</v>
      </c>
      <c r="D20" s="16">
        <v>4552004.1999999993</v>
      </c>
      <c r="E20" s="16">
        <v>4550021.2799999993</v>
      </c>
      <c r="F20" s="17">
        <f t="shared" si="0"/>
        <v>99.956438528769382</v>
      </c>
      <c r="G20" s="17">
        <f t="shared" si="1"/>
        <v>110.4106110167435</v>
      </c>
      <c r="H20" s="31"/>
      <c r="I20" s="42" t="s">
        <v>173</v>
      </c>
      <c r="J20" s="11"/>
      <c r="K20" s="11"/>
      <c r="L20" s="11"/>
      <c r="M20" s="11"/>
    </row>
    <row r="21" spans="1:13" ht="82.5" customHeight="1" x14ac:dyDescent="0.25">
      <c r="A21" s="10" t="s">
        <v>176</v>
      </c>
      <c r="B21" s="24" t="s">
        <v>49</v>
      </c>
      <c r="C21" s="15">
        <v>9300000</v>
      </c>
      <c r="D21" s="16">
        <v>9657536.5899999999</v>
      </c>
      <c r="E21" s="16">
        <v>9657536.5899999999</v>
      </c>
      <c r="F21" s="17">
        <f t="shared" si="0"/>
        <v>100</v>
      </c>
      <c r="G21" s="17">
        <f t="shared" si="1"/>
        <v>103.8444794623656</v>
      </c>
      <c r="H21" s="35"/>
      <c r="I21" s="43" t="s">
        <v>164</v>
      </c>
      <c r="J21" s="11"/>
      <c r="K21" s="11"/>
      <c r="L21" s="11"/>
      <c r="M21" s="11"/>
    </row>
    <row r="22" spans="1:13" ht="0.75" customHeight="1" x14ac:dyDescent="0.25">
      <c r="A22" s="10" t="s">
        <v>82</v>
      </c>
      <c r="B22" s="24" t="s">
        <v>67</v>
      </c>
      <c r="C22" s="16"/>
      <c r="D22" s="16"/>
      <c r="E22" s="16"/>
      <c r="F22" s="17" t="e">
        <f t="shared" si="0"/>
        <v>#DIV/0!</v>
      </c>
      <c r="G22" s="17" t="e">
        <f t="shared" si="1"/>
        <v>#DIV/0!</v>
      </c>
      <c r="H22" s="34"/>
      <c r="I22" s="40"/>
      <c r="J22" s="11"/>
      <c r="K22" s="11"/>
      <c r="L22" s="11"/>
      <c r="M22" s="11"/>
    </row>
    <row r="23" spans="1:13" ht="76.5" hidden="1" x14ac:dyDescent="0.25">
      <c r="A23" s="10" t="s">
        <v>112</v>
      </c>
      <c r="B23" s="24" t="s">
        <v>110</v>
      </c>
      <c r="C23" s="16"/>
      <c r="D23" s="16"/>
      <c r="E23" s="16"/>
      <c r="F23" s="17" t="e">
        <f t="shared" si="0"/>
        <v>#DIV/0!</v>
      </c>
      <c r="G23" s="17" t="e">
        <f t="shared" si="1"/>
        <v>#DIV/0!</v>
      </c>
      <c r="H23" s="36" t="s">
        <v>162</v>
      </c>
      <c r="I23" s="42"/>
      <c r="J23" s="11"/>
      <c r="K23" s="11"/>
      <c r="L23" s="11"/>
      <c r="M23" s="11"/>
    </row>
    <row r="24" spans="1:13" ht="20.25" customHeight="1" x14ac:dyDescent="0.25">
      <c r="A24" s="9" t="s">
        <v>131</v>
      </c>
      <c r="B24" s="23" t="s">
        <v>71</v>
      </c>
      <c r="C24" s="13">
        <f>C25+C26+C27+C28+C29+C30+C31+C32+C34</f>
        <v>45681570.200000003</v>
      </c>
      <c r="D24" s="13">
        <f>D25+D26+D27+D28+D29+D30+D31+D32+D33+D34</f>
        <v>76091356.5</v>
      </c>
      <c r="E24" s="13">
        <f>E25+E26+E27+E28+E29+E30+E31+E32+E33+E34</f>
        <v>74305184.99000001</v>
      </c>
      <c r="F24" s="14">
        <f t="shared" si="0"/>
        <v>97.652596047489325</v>
      </c>
      <c r="G24" s="14">
        <f t="shared" si="1"/>
        <v>162.65899938351944</v>
      </c>
      <c r="H24" s="32"/>
      <c r="I24" s="41"/>
      <c r="J24" s="11"/>
      <c r="K24" s="11"/>
      <c r="L24" s="11"/>
      <c r="M24" s="11"/>
    </row>
    <row r="25" spans="1:13" ht="5.25" hidden="1" customHeight="1" x14ac:dyDescent="0.25">
      <c r="A25" s="10" t="s">
        <v>107</v>
      </c>
      <c r="B25" s="24" t="s">
        <v>83</v>
      </c>
      <c r="C25" s="16"/>
      <c r="D25" s="16"/>
      <c r="E25" s="16"/>
      <c r="F25" s="17" t="e">
        <f t="shared" si="0"/>
        <v>#DIV/0!</v>
      </c>
      <c r="G25" s="17" t="e">
        <f t="shared" si="1"/>
        <v>#DIV/0!</v>
      </c>
      <c r="H25" s="34"/>
      <c r="I25" s="40"/>
      <c r="J25" s="11"/>
      <c r="K25" s="11"/>
      <c r="L25" s="11"/>
      <c r="M25" s="11"/>
    </row>
    <row r="26" spans="1:13" ht="51" hidden="1" x14ac:dyDescent="0.25">
      <c r="A26" s="10" t="s">
        <v>37</v>
      </c>
      <c r="B26" s="24" t="s">
        <v>139</v>
      </c>
      <c r="C26" s="16"/>
      <c r="D26" s="16"/>
      <c r="E26" s="16"/>
      <c r="F26" s="17" t="e">
        <f t="shared" si="0"/>
        <v>#DIV/0!</v>
      </c>
      <c r="G26" s="17" t="e">
        <f t="shared" si="1"/>
        <v>#DIV/0!</v>
      </c>
      <c r="H26" s="31" t="s">
        <v>152</v>
      </c>
      <c r="I26" s="30"/>
      <c r="J26" s="11"/>
      <c r="K26" s="11"/>
      <c r="L26" s="11"/>
      <c r="M26" s="11"/>
    </row>
    <row r="27" spans="1:13" ht="24" customHeight="1" x14ac:dyDescent="0.25">
      <c r="A27" s="10" t="s">
        <v>54</v>
      </c>
      <c r="B27" s="24" t="s">
        <v>2</v>
      </c>
      <c r="C27" s="15">
        <v>255486.2</v>
      </c>
      <c r="D27" s="16">
        <v>255486.2</v>
      </c>
      <c r="E27" s="16">
        <v>254755.36</v>
      </c>
      <c r="F27" s="17">
        <f t="shared" si="0"/>
        <v>99.713941496644438</v>
      </c>
      <c r="G27" s="17">
        <f t="shared" si="1"/>
        <v>99.713941496644438</v>
      </c>
      <c r="H27" s="37"/>
      <c r="I27" s="44"/>
      <c r="J27" s="11"/>
      <c r="K27" s="11"/>
      <c r="L27" s="11"/>
      <c r="M27" s="11"/>
    </row>
    <row r="28" spans="1:13" ht="51" customHeight="1" x14ac:dyDescent="0.25">
      <c r="A28" s="10" t="s">
        <v>93</v>
      </c>
      <c r="B28" s="24" t="s">
        <v>16</v>
      </c>
      <c r="C28" s="15">
        <v>167040</v>
      </c>
      <c r="D28" s="16">
        <v>125280</v>
      </c>
      <c r="E28" s="16">
        <v>125280</v>
      </c>
      <c r="F28" s="17">
        <f t="shared" si="0"/>
        <v>100</v>
      </c>
      <c r="G28" s="17">
        <f t="shared" si="1"/>
        <v>75</v>
      </c>
      <c r="H28" s="38"/>
      <c r="I28" s="55" t="s">
        <v>190</v>
      </c>
      <c r="J28" s="11"/>
      <c r="K28" s="11"/>
      <c r="L28" s="11"/>
      <c r="M28" s="11"/>
    </row>
    <row r="29" spans="1:13" ht="178.5" hidden="1" x14ac:dyDescent="0.25">
      <c r="A29" s="10" t="s">
        <v>117</v>
      </c>
      <c r="B29" s="24" t="s">
        <v>36</v>
      </c>
      <c r="C29" s="16"/>
      <c r="D29" s="16"/>
      <c r="E29" s="16"/>
      <c r="F29" s="17" t="e">
        <f t="shared" si="0"/>
        <v>#DIV/0!</v>
      </c>
      <c r="G29" s="17" t="e">
        <f t="shared" si="1"/>
        <v>#DIV/0!</v>
      </c>
      <c r="H29" s="39" t="s">
        <v>158</v>
      </c>
      <c r="I29" s="44"/>
      <c r="J29" s="11"/>
      <c r="K29" s="11"/>
      <c r="L29" s="11"/>
      <c r="M29" s="11"/>
    </row>
    <row r="30" spans="1:13" ht="162.75" customHeight="1" x14ac:dyDescent="0.25">
      <c r="A30" s="10" t="s">
        <v>34</v>
      </c>
      <c r="B30" s="24" t="s">
        <v>53</v>
      </c>
      <c r="C30" s="15">
        <v>3000000</v>
      </c>
      <c r="D30" s="16">
        <v>10953000</v>
      </c>
      <c r="E30" s="16">
        <v>10952288.619999999</v>
      </c>
      <c r="F30" s="17">
        <f t="shared" si="0"/>
        <v>99.993505158404076</v>
      </c>
      <c r="G30" s="17">
        <f t="shared" si="1"/>
        <v>365.07628733333331</v>
      </c>
      <c r="H30" s="38"/>
      <c r="I30" s="56" t="s">
        <v>189</v>
      </c>
      <c r="J30" s="11"/>
      <c r="K30" s="11"/>
      <c r="L30" s="11"/>
      <c r="M30" s="11"/>
    </row>
    <row r="31" spans="1:13" s="27" customFormat="1" ht="65.25" customHeight="1" x14ac:dyDescent="0.25">
      <c r="A31" s="10" t="s">
        <v>123</v>
      </c>
      <c r="B31" s="24" t="s">
        <v>64</v>
      </c>
      <c r="C31" s="15">
        <v>42189044</v>
      </c>
      <c r="D31" s="16">
        <v>64757590.299999997</v>
      </c>
      <c r="E31" s="16">
        <v>62972861.010000005</v>
      </c>
      <c r="F31" s="17">
        <f t="shared" si="0"/>
        <v>97.243984401315814</v>
      </c>
      <c r="G31" s="17">
        <f>E31/C31*100</f>
        <v>149.26354105108427</v>
      </c>
      <c r="H31" s="50"/>
      <c r="I31" s="42" t="s">
        <v>186</v>
      </c>
    </row>
    <row r="32" spans="1:13" ht="2.25" hidden="1" customHeight="1" x14ac:dyDescent="0.25">
      <c r="A32" s="10" t="s">
        <v>28</v>
      </c>
      <c r="B32" s="24" t="s">
        <v>23</v>
      </c>
      <c r="C32" s="16"/>
      <c r="D32" s="16"/>
      <c r="E32" s="16"/>
      <c r="F32" s="17" t="e">
        <f t="shared" si="0"/>
        <v>#DIV/0!</v>
      </c>
      <c r="G32" s="17" t="e">
        <f t="shared" si="1"/>
        <v>#DIV/0!</v>
      </c>
      <c r="H32" s="46" t="s">
        <v>159</v>
      </c>
      <c r="I32" s="41"/>
      <c r="J32" s="11"/>
      <c r="K32" s="11"/>
      <c r="L32" s="11"/>
      <c r="M32" s="11"/>
    </row>
    <row r="33" spans="1:13" s="7" customFormat="1" ht="17.25" hidden="1" customHeight="1" x14ac:dyDescent="0.25">
      <c r="A33" s="10" t="s">
        <v>150</v>
      </c>
      <c r="B33" s="24" t="s">
        <v>151</v>
      </c>
      <c r="C33" s="16">
        <v>0</v>
      </c>
      <c r="D33" s="16"/>
      <c r="E33" s="16"/>
      <c r="F33" s="17" t="e">
        <f t="shared" si="0"/>
        <v>#DIV/0!</v>
      </c>
      <c r="G33" s="17"/>
      <c r="H33" s="45" t="s">
        <v>153</v>
      </c>
      <c r="I33" s="30"/>
      <c r="J33" s="11"/>
      <c r="K33" s="11"/>
      <c r="L33" s="11"/>
      <c r="M33" s="11"/>
    </row>
    <row r="34" spans="1:13" ht="24" customHeight="1" x14ac:dyDescent="0.25">
      <c r="A34" s="10" t="s">
        <v>10</v>
      </c>
      <c r="B34" s="24" t="s">
        <v>55</v>
      </c>
      <c r="C34" s="15">
        <v>70000</v>
      </c>
      <c r="D34" s="16">
        <v>0</v>
      </c>
      <c r="E34" s="16">
        <v>0</v>
      </c>
      <c r="F34" s="17" t="e">
        <f t="shared" si="0"/>
        <v>#DIV/0!</v>
      </c>
      <c r="G34" s="17">
        <f t="shared" si="1"/>
        <v>0</v>
      </c>
      <c r="H34" s="51"/>
      <c r="I34" s="50"/>
      <c r="J34" s="11"/>
      <c r="K34" s="11"/>
      <c r="L34" s="11"/>
      <c r="M34" s="11"/>
    </row>
    <row r="35" spans="1:13" s="27" customFormat="1" ht="19.5" customHeight="1" x14ac:dyDescent="0.25">
      <c r="A35" s="9" t="s">
        <v>128</v>
      </c>
      <c r="B35" s="23" t="s">
        <v>44</v>
      </c>
      <c r="C35" s="54">
        <f>C36+C37+C38+C39</f>
        <v>61799169.950000003</v>
      </c>
      <c r="D35" s="13">
        <f>D36+D37+D38+D39</f>
        <v>239568771.46999997</v>
      </c>
      <c r="E35" s="13">
        <f>E36+E37+E38+E39</f>
        <v>231273127.17999998</v>
      </c>
      <c r="F35" s="14">
        <f t="shared" si="0"/>
        <v>96.537259744207176</v>
      </c>
      <c r="G35" s="14">
        <f t="shared" ref="G35:G40" si="2">E35/C35*100</f>
        <v>374.2333875473031</v>
      </c>
      <c r="H35" s="49"/>
      <c r="I35" s="41"/>
    </row>
    <row r="36" spans="1:13" s="27" customFormat="1" ht="78" customHeight="1" x14ac:dyDescent="0.25">
      <c r="A36" s="10" t="s">
        <v>8</v>
      </c>
      <c r="B36" s="24" t="s">
        <v>61</v>
      </c>
      <c r="C36" s="15">
        <v>100000</v>
      </c>
      <c r="D36" s="16">
        <v>42687.79</v>
      </c>
      <c r="E36" s="16">
        <v>42687.79</v>
      </c>
      <c r="F36" s="17">
        <f>E36/D36*100</f>
        <v>100</v>
      </c>
      <c r="G36" s="17">
        <f t="shared" si="2"/>
        <v>42.687790000000007</v>
      </c>
      <c r="H36" s="52"/>
      <c r="I36" s="57" t="s">
        <v>182</v>
      </c>
    </row>
    <row r="37" spans="1:13" s="27" customFormat="1" ht="136.5" customHeight="1" x14ac:dyDescent="0.25">
      <c r="A37" s="10" t="s">
        <v>47</v>
      </c>
      <c r="B37" s="24" t="s">
        <v>75</v>
      </c>
      <c r="C37" s="15">
        <v>8814404.6199999992</v>
      </c>
      <c r="D37" s="16">
        <v>187005469.56</v>
      </c>
      <c r="E37" s="16">
        <v>178736219.66</v>
      </c>
      <c r="F37" s="17">
        <f t="shared" si="0"/>
        <v>95.578070566889579</v>
      </c>
      <c r="G37" s="17">
        <f t="shared" si="2"/>
        <v>2027.7741647398984</v>
      </c>
      <c r="H37" s="53"/>
      <c r="I37" s="53" t="s">
        <v>183</v>
      </c>
    </row>
    <row r="38" spans="1:13" s="27" customFormat="1" ht="62.25" customHeight="1" x14ac:dyDescent="0.25">
      <c r="A38" s="10" t="s">
        <v>57</v>
      </c>
      <c r="B38" s="24" t="s">
        <v>89</v>
      </c>
      <c r="C38" s="15">
        <v>20713026.050000001</v>
      </c>
      <c r="D38" s="16">
        <v>22208771.760000002</v>
      </c>
      <c r="E38" s="16">
        <v>22207475.760000002</v>
      </c>
      <c r="F38" s="17">
        <f t="shared" si="0"/>
        <v>99.994164467922829</v>
      </c>
      <c r="G38" s="17">
        <f t="shared" si="2"/>
        <v>107.21502356243113</v>
      </c>
      <c r="H38" s="49"/>
      <c r="I38" s="42" t="s">
        <v>184</v>
      </c>
    </row>
    <row r="39" spans="1:13" ht="41.25" customHeight="1" x14ac:dyDescent="0.25">
      <c r="A39" s="10" t="s">
        <v>3</v>
      </c>
      <c r="B39" s="24" t="s">
        <v>125</v>
      </c>
      <c r="C39" s="16">
        <v>32171739.280000001</v>
      </c>
      <c r="D39" s="16">
        <v>30311842.359999999</v>
      </c>
      <c r="E39" s="16">
        <v>30286743.969999999</v>
      </c>
      <c r="F39" s="17">
        <f t="shared" si="0"/>
        <v>99.917199391241482</v>
      </c>
      <c r="G39" s="17">
        <f t="shared" si="2"/>
        <v>94.140834930948742</v>
      </c>
      <c r="H39" s="47"/>
      <c r="I39" s="47" t="s">
        <v>185</v>
      </c>
      <c r="J39" s="11"/>
      <c r="K39" s="11"/>
      <c r="L39" s="11"/>
      <c r="M39" s="11"/>
    </row>
    <row r="40" spans="1:13" ht="24" customHeight="1" x14ac:dyDescent="0.25">
      <c r="A40" s="9" t="s">
        <v>138</v>
      </c>
      <c r="B40" s="23" t="s">
        <v>17</v>
      </c>
      <c r="C40" s="13">
        <f>C44</f>
        <v>1319900</v>
      </c>
      <c r="D40" s="13">
        <f>D42+D43+D44</f>
        <v>1561808.82</v>
      </c>
      <c r="E40" s="13">
        <f>E42+E43+E44</f>
        <v>1467820</v>
      </c>
      <c r="F40" s="14">
        <f t="shared" si="0"/>
        <v>93.982053450050302</v>
      </c>
      <c r="G40" s="14">
        <f t="shared" si="2"/>
        <v>111.20690961436472</v>
      </c>
      <c r="H40" s="41"/>
      <c r="I40" s="41"/>
      <c r="J40" s="11"/>
      <c r="K40" s="11"/>
      <c r="L40" s="11"/>
      <c r="M40" s="11"/>
    </row>
    <row r="41" spans="1:13" s="8" customFormat="1" ht="2.25" hidden="1" customHeight="1" x14ac:dyDescent="0.25">
      <c r="A41" s="10" t="s">
        <v>157</v>
      </c>
      <c r="B41" s="24" t="s">
        <v>156</v>
      </c>
      <c r="C41" s="16"/>
      <c r="D41" s="16"/>
      <c r="E41" s="16"/>
      <c r="F41" s="17"/>
      <c r="G41" s="17"/>
      <c r="H41" s="41"/>
      <c r="I41" s="41"/>
      <c r="J41" s="11"/>
      <c r="K41" s="11"/>
      <c r="L41" s="11"/>
      <c r="M41" s="11"/>
    </row>
    <row r="42" spans="1:13" ht="30.75" hidden="1" customHeight="1" x14ac:dyDescent="0.25">
      <c r="A42" s="10" t="s">
        <v>48</v>
      </c>
      <c r="B42" s="24" t="s">
        <v>65</v>
      </c>
      <c r="C42" s="16"/>
      <c r="D42" s="16"/>
      <c r="E42" s="16"/>
      <c r="F42" s="17" t="e">
        <f t="shared" si="0"/>
        <v>#DIV/0!</v>
      </c>
      <c r="G42" s="17" t="e">
        <f>E42/C41*100</f>
        <v>#DIV/0!</v>
      </c>
      <c r="H42" s="40"/>
      <c r="I42" s="40"/>
      <c r="J42" s="11"/>
      <c r="K42" s="11"/>
      <c r="L42" s="11"/>
      <c r="M42" s="11"/>
    </row>
    <row r="43" spans="1:13" ht="32.25" hidden="1" customHeight="1" x14ac:dyDescent="0.25">
      <c r="A43" s="10" t="s">
        <v>109</v>
      </c>
      <c r="B43" s="24" t="s">
        <v>79</v>
      </c>
      <c r="C43" s="16"/>
      <c r="D43" s="16"/>
      <c r="E43" s="16"/>
      <c r="F43" s="17" t="e">
        <f t="shared" si="0"/>
        <v>#DIV/0!</v>
      </c>
      <c r="G43" s="17" t="e">
        <f>E43/C42*100</f>
        <v>#DIV/0!</v>
      </c>
      <c r="H43" s="30" t="s">
        <v>163</v>
      </c>
      <c r="I43" s="30"/>
      <c r="J43" s="11"/>
      <c r="K43" s="11"/>
      <c r="L43" s="11"/>
      <c r="M43" s="11"/>
    </row>
    <row r="44" spans="1:13" ht="96.75" customHeight="1" x14ac:dyDescent="0.25">
      <c r="A44" s="10" t="s">
        <v>12</v>
      </c>
      <c r="B44" s="24" t="s">
        <v>94</v>
      </c>
      <c r="C44" s="13">
        <v>1319900</v>
      </c>
      <c r="D44" s="16">
        <v>1561808.82</v>
      </c>
      <c r="E44" s="16">
        <v>1467820</v>
      </c>
      <c r="F44" s="17">
        <f t="shared" si="0"/>
        <v>93.982053450050302</v>
      </c>
      <c r="G44" s="17">
        <f>E44/C44*100</f>
        <v>111.20690961436472</v>
      </c>
      <c r="H44" s="55" t="s">
        <v>187</v>
      </c>
      <c r="I44" s="55" t="s">
        <v>188</v>
      </c>
      <c r="J44" s="11"/>
      <c r="K44" s="11"/>
      <c r="L44" s="11"/>
      <c r="M44" s="11"/>
    </row>
    <row r="45" spans="1:13" ht="21.75" customHeight="1" x14ac:dyDescent="0.25">
      <c r="A45" s="9" t="s">
        <v>136</v>
      </c>
      <c r="B45" s="23" t="s">
        <v>137</v>
      </c>
      <c r="C45" s="13">
        <f>C46+C47+C48+C51+C52</f>
        <v>443092023.19</v>
      </c>
      <c r="D45" s="13">
        <f>D46+D47+D48+D49+D50+D51+D52</f>
        <v>450912891.25000006</v>
      </c>
      <c r="E45" s="13">
        <f>E46+E47+E48+E49+E50+E51+E52</f>
        <v>447937452.47000003</v>
      </c>
      <c r="F45" s="14">
        <f t="shared" si="0"/>
        <v>99.34013002561278</v>
      </c>
      <c r="G45" s="17">
        <f>E45/C45*100</f>
        <v>101.09354920116047</v>
      </c>
      <c r="H45" s="41"/>
      <c r="I45" s="41"/>
      <c r="J45" s="11"/>
      <c r="K45" s="11"/>
      <c r="L45" s="11"/>
      <c r="M45" s="11"/>
    </row>
    <row r="46" spans="1:13" ht="191.25" x14ac:dyDescent="0.25">
      <c r="A46" s="10" t="s">
        <v>104</v>
      </c>
      <c r="B46" s="24" t="s">
        <v>5</v>
      </c>
      <c r="C46" s="18">
        <v>87399984</v>
      </c>
      <c r="D46" s="16">
        <v>98770069.480000019</v>
      </c>
      <c r="E46" s="16">
        <v>98430641.160000011</v>
      </c>
      <c r="F46" s="17">
        <f t="shared" si="0"/>
        <v>99.656344961801665</v>
      </c>
      <c r="G46" s="17">
        <f>E46/C46*100</f>
        <v>112.62089150954537</v>
      </c>
      <c r="H46" s="41"/>
      <c r="I46" s="41" t="s">
        <v>192</v>
      </c>
      <c r="J46" s="11"/>
      <c r="K46" s="11"/>
      <c r="L46" s="11"/>
      <c r="M46" s="11"/>
    </row>
    <row r="47" spans="1:13" ht="230.25" customHeight="1" x14ac:dyDescent="0.25">
      <c r="A47" s="10" t="s">
        <v>81</v>
      </c>
      <c r="B47" s="24" t="s">
        <v>21</v>
      </c>
      <c r="C47" s="15">
        <v>261224863.99000001</v>
      </c>
      <c r="D47" s="16">
        <v>256645157.48999998</v>
      </c>
      <c r="E47" s="16">
        <v>254172510.08999997</v>
      </c>
      <c r="F47" s="17">
        <f t="shared" si="0"/>
        <v>99.036550144104581</v>
      </c>
      <c r="G47" s="17">
        <f>E47/C47*100</f>
        <v>97.300274639909475</v>
      </c>
      <c r="H47" s="47"/>
      <c r="I47" s="47" t="s">
        <v>193</v>
      </c>
      <c r="J47" s="11"/>
      <c r="K47" s="11"/>
      <c r="L47" s="11"/>
      <c r="M47" s="28"/>
    </row>
    <row r="48" spans="1:13" ht="126.75" customHeight="1" x14ac:dyDescent="0.25">
      <c r="A48" s="10" t="s">
        <v>147</v>
      </c>
      <c r="B48" s="24" t="s">
        <v>35</v>
      </c>
      <c r="C48" s="15">
        <v>53067375.200000003</v>
      </c>
      <c r="D48" s="16">
        <v>50239471.050000004</v>
      </c>
      <c r="E48" s="16">
        <v>50151939.340000004</v>
      </c>
      <c r="F48" s="17">
        <f t="shared" si="0"/>
        <v>99.82577103585966</v>
      </c>
      <c r="G48" s="17">
        <f>E48/C48*100</f>
        <v>94.506161555923356</v>
      </c>
      <c r="H48" s="48" t="s">
        <v>152</v>
      </c>
      <c r="I48" s="48" t="s">
        <v>194</v>
      </c>
      <c r="J48" s="11"/>
      <c r="K48" s="11"/>
      <c r="L48" s="11"/>
      <c r="M48" s="11"/>
    </row>
    <row r="49" spans="1:13" ht="67.5" hidden="1" customHeight="1" x14ac:dyDescent="0.25">
      <c r="A49" s="10" t="s">
        <v>19</v>
      </c>
      <c r="B49" s="24" t="s">
        <v>51</v>
      </c>
      <c r="C49" s="16"/>
      <c r="D49" s="16"/>
      <c r="E49" s="16"/>
      <c r="F49" s="17" t="e">
        <f t="shared" si="0"/>
        <v>#DIV/0!</v>
      </c>
      <c r="G49" s="17">
        <f>E49/C48*100</f>
        <v>0</v>
      </c>
      <c r="H49" s="30" t="s">
        <v>154</v>
      </c>
      <c r="I49" s="30"/>
      <c r="J49" s="11"/>
      <c r="K49" s="11"/>
      <c r="L49" s="11"/>
      <c r="M49" s="11"/>
    </row>
    <row r="50" spans="1:13" ht="89.25" hidden="1" x14ac:dyDescent="0.25">
      <c r="A50" s="10" t="s">
        <v>42</v>
      </c>
      <c r="B50" s="24" t="s">
        <v>68</v>
      </c>
      <c r="C50" s="15">
        <v>89000</v>
      </c>
      <c r="D50" s="16"/>
      <c r="E50" s="16"/>
      <c r="F50" s="17" t="e">
        <f t="shared" si="0"/>
        <v>#DIV/0!</v>
      </c>
      <c r="G50" s="17" t="e">
        <f>E50/C49*100</f>
        <v>#DIV/0!</v>
      </c>
      <c r="H50" s="48" t="s">
        <v>160</v>
      </c>
      <c r="I50" s="48"/>
      <c r="J50" s="11"/>
      <c r="K50" s="11"/>
      <c r="L50" s="11"/>
      <c r="M50" s="11"/>
    </row>
    <row r="51" spans="1:13" ht="57.75" customHeight="1" x14ac:dyDescent="0.25">
      <c r="A51" s="10" t="s">
        <v>155</v>
      </c>
      <c r="B51" s="24" t="s">
        <v>98</v>
      </c>
      <c r="C51" s="15">
        <v>120000</v>
      </c>
      <c r="D51" s="16">
        <v>69990.25</v>
      </c>
      <c r="E51" s="16">
        <v>69990.25</v>
      </c>
      <c r="F51" s="17">
        <f t="shared" si="0"/>
        <v>100</v>
      </c>
      <c r="G51" s="17">
        <f>E51/C51*100</f>
        <v>58.325208333333336</v>
      </c>
      <c r="H51" s="30" t="s">
        <v>152</v>
      </c>
      <c r="I51" s="30"/>
      <c r="J51" s="11"/>
      <c r="K51" s="11"/>
      <c r="L51" s="11"/>
      <c r="M51" s="11"/>
    </row>
    <row r="52" spans="1:13" ht="69" customHeight="1" x14ac:dyDescent="0.25">
      <c r="A52" s="10" t="s">
        <v>38</v>
      </c>
      <c r="B52" s="24" t="s">
        <v>134</v>
      </c>
      <c r="C52" s="15">
        <v>41279800</v>
      </c>
      <c r="D52" s="16">
        <v>45188202.979999997</v>
      </c>
      <c r="E52" s="16">
        <v>45112371.629999995</v>
      </c>
      <c r="F52" s="17">
        <f t="shared" si="0"/>
        <v>99.832187728214024</v>
      </c>
      <c r="G52" s="17">
        <f>E52/C52*100</f>
        <v>109.28437548147033</v>
      </c>
      <c r="H52" s="30" t="s">
        <v>152</v>
      </c>
      <c r="I52" s="30" t="s">
        <v>191</v>
      </c>
      <c r="J52" s="11"/>
      <c r="K52" s="29"/>
      <c r="L52" s="11"/>
      <c r="M52" s="11"/>
    </row>
    <row r="53" spans="1:13" ht="19.5" customHeight="1" x14ac:dyDescent="0.25">
      <c r="A53" s="9" t="s">
        <v>33</v>
      </c>
      <c r="B53" s="23" t="s">
        <v>108</v>
      </c>
      <c r="C53" s="13">
        <f>C54+C55</f>
        <v>58974197</v>
      </c>
      <c r="D53" s="13">
        <f>D54+D55</f>
        <v>65553324.850000001</v>
      </c>
      <c r="E53" s="13">
        <f>E54+E55</f>
        <v>65553122.920000002</v>
      </c>
      <c r="F53" s="14">
        <f t="shared" si="0"/>
        <v>99.999691960704567</v>
      </c>
      <c r="G53" s="14">
        <f>E53/C53*100</f>
        <v>111.15560067736065</v>
      </c>
      <c r="H53" s="41"/>
      <c r="I53" s="41"/>
      <c r="J53" s="11"/>
      <c r="K53" s="11"/>
      <c r="L53" s="11"/>
      <c r="M53" s="11"/>
    </row>
    <row r="54" spans="1:13" ht="92.25" customHeight="1" x14ac:dyDescent="0.25">
      <c r="A54" s="10" t="s">
        <v>70</v>
      </c>
      <c r="B54" s="24" t="s">
        <v>124</v>
      </c>
      <c r="C54" s="16">
        <v>53899197</v>
      </c>
      <c r="D54" s="16">
        <v>59375425.109999999</v>
      </c>
      <c r="E54" s="16">
        <v>59375425.109999999</v>
      </c>
      <c r="F54" s="17">
        <f t="shared" si="0"/>
        <v>100</v>
      </c>
      <c r="G54" s="17">
        <f>E54/C54*100</f>
        <v>110.16012930582248</v>
      </c>
      <c r="H54" s="44"/>
      <c r="I54" s="44"/>
      <c r="J54" s="11"/>
      <c r="K54" s="11"/>
      <c r="L54" s="11"/>
      <c r="M54" s="11"/>
    </row>
    <row r="55" spans="1:13" ht="67.5" customHeight="1" x14ac:dyDescent="0.25">
      <c r="A55" s="10" t="s">
        <v>58</v>
      </c>
      <c r="B55" s="24" t="s">
        <v>25</v>
      </c>
      <c r="C55" s="16">
        <v>5075000</v>
      </c>
      <c r="D55" s="16">
        <v>6177899.7400000002</v>
      </c>
      <c r="E55" s="16">
        <v>6177697.8099999996</v>
      </c>
      <c r="F55" s="17">
        <f t="shared" si="0"/>
        <v>99.996731413449567</v>
      </c>
      <c r="G55" s="14">
        <f>E55/C55*100</f>
        <v>121.72803566502462</v>
      </c>
      <c r="H55" s="44"/>
      <c r="I55" s="44"/>
      <c r="J55" s="11"/>
      <c r="K55" s="11"/>
      <c r="L55" s="11"/>
      <c r="M55" s="11"/>
    </row>
    <row r="56" spans="1:13" ht="18.75" hidden="1" customHeight="1" x14ac:dyDescent="0.25">
      <c r="A56" s="9" t="s">
        <v>56</v>
      </c>
      <c r="B56" s="23" t="s">
        <v>77</v>
      </c>
      <c r="C56" s="16"/>
      <c r="D56" s="13">
        <f>D57+D58+D59+D60+D61+D62</f>
        <v>0</v>
      </c>
      <c r="E56" s="13">
        <f>E57+E58+E59+E60+E61+E62</f>
        <v>0</v>
      </c>
      <c r="F56" s="14" t="e">
        <f t="shared" si="0"/>
        <v>#DIV/0!</v>
      </c>
      <c r="G56" s="14">
        <f t="shared" ref="G56:G62" si="3">E56/C55*100</f>
        <v>0</v>
      </c>
      <c r="H56" s="41"/>
      <c r="I56" s="41"/>
      <c r="J56" s="11"/>
      <c r="K56" s="11"/>
      <c r="L56" s="11"/>
      <c r="M56" s="11"/>
    </row>
    <row r="57" spans="1:13" s="2" customFormat="1" ht="21" hidden="1" customHeight="1" x14ac:dyDescent="0.25">
      <c r="A57" s="10" t="s">
        <v>46</v>
      </c>
      <c r="B57" s="24" t="s">
        <v>100</v>
      </c>
      <c r="C57" s="16"/>
      <c r="D57" s="16"/>
      <c r="E57" s="16"/>
      <c r="F57" s="17" t="e">
        <f t="shared" si="0"/>
        <v>#DIV/0!</v>
      </c>
      <c r="G57" s="17" t="e">
        <f t="shared" si="3"/>
        <v>#DIV/0!</v>
      </c>
      <c r="H57" s="30" t="s">
        <v>154</v>
      </c>
      <c r="I57" s="30"/>
      <c r="J57" s="11"/>
      <c r="K57" s="11"/>
      <c r="L57" s="11"/>
      <c r="M57" s="11"/>
    </row>
    <row r="58" spans="1:13" s="5" customFormat="1" ht="21" hidden="1" customHeight="1" x14ac:dyDescent="0.25">
      <c r="A58" s="10" t="s">
        <v>86</v>
      </c>
      <c r="B58" s="24" t="s">
        <v>113</v>
      </c>
      <c r="C58" s="16"/>
      <c r="D58" s="16"/>
      <c r="E58" s="16"/>
      <c r="F58" s="17" t="e">
        <f t="shared" si="0"/>
        <v>#DIV/0!</v>
      </c>
      <c r="G58" s="17" t="e">
        <f t="shared" si="3"/>
        <v>#DIV/0!</v>
      </c>
      <c r="H58" s="41" t="s">
        <v>161</v>
      </c>
      <c r="I58" s="41"/>
      <c r="J58" s="11"/>
      <c r="K58" s="11"/>
      <c r="L58" s="11"/>
      <c r="M58" s="11"/>
    </row>
    <row r="59" spans="1:13" ht="26.25" hidden="1" customHeight="1" x14ac:dyDescent="0.25">
      <c r="A59" s="10" t="s">
        <v>91</v>
      </c>
      <c r="B59" s="24" t="s">
        <v>0</v>
      </c>
      <c r="C59" s="16"/>
      <c r="D59" s="16"/>
      <c r="E59" s="16"/>
      <c r="F59" s="17" t="e">
        <f t="shared" si="0"/>
        <v>#DIV/0!</v>
      </c>
      <c r="G59" s="17" t="e">
        <f t="shared" si="3"/>
        <v>#DIV/0!</v>
      </c>
      <c r="H59" s="30" t="s">
        <v>154</v>
      </c>
      <c r="I59" s="30"/>
      <c r="J59" s="11"/>
      <c r="K59" s="11"/>
      <c r="L59" s="11"/>
      <c r="M59" s="11"/>
    </row>
    <row r="60" spans="1:13" ht="17.25" hidden="1" customHeight="1" x14ac:dyDescent="0.25">
      <c r="A60" s="10" t="s">
        <v>119</v>
      </c>
      <c r="B60" s="24" t="s">
        <v>14</v>
      </c>
      <c r="C60" s="16"/>
      <c r="D60" s="16"/>
      <c r="E60" s="16"/>
      <c r="F60" s="17" t="e">
        <f t="shared" si="0"/>
        <v>#DIV/0!</v>
      </c>
      <c r="G60" s="17" t="e">
        <f t="shared" si="3"/>
        <v>#DIV/0!</v>
      </c>
      <c r="H60" s="30" t="s">
        <v>154</v>
      </c>
      <c r="I60" s="30"/>
      <c r="J60" s="11"/>
      <c r="K60" s="11"/>
      <c r="L60" s="11"/>
      <c r="M60" s="11"/>
    </row>
    <row r="61" spans="1:13" ht="50.25" hidden="1" customHeight="1" x14ac:dyDescent="0.25">
      <c r="A61" s="10" t="s">
        <v>4</v>
      </c>
      <c r="B61" s="24" t="s">
        <v>30</v>
      </c>
      <c r="C61" s="16"/>
      <c r="D61" s="16"/>
      <c r="E61" s="16"/>
      <c r="F61" s="17" t="e">
        <f t="shared" si="0"/>
        <v>#DIV/0!</v>
      </c>
      <c r="G61" s="17" t="e">
        <f t="shared" si="3"/>
        <v>#DIV/0!</v>
      </c>
      <c r="H61" s="30" t="s">
        <v>154</v>
      </c>
      <c r="I61" s="30"/>
      <c r="J61" s="11"/>
      <c r="K61" s="11"/>
      <c r="L61" s="11"/>
      <c r="M61" s="11"/>
    </row>
    <row r="62" spans="1:13" ht="24" hidden="1" customHeight="1" x14ac:dyDescent="0.25">
      <c r="A62" s="10" t="s">
        <v>45</v>
      </c>
      <c r="B62" s="24" t="s">
        <v>74</v>
      </c>
      <c r="C62" s="13">
        <f>C63+C64+C65+C66+C67</f>
        <v>42569251.600000001</v>
      </c>
      <c r="D62" s="16"/>
      <c r="E62" s="16"/>
      <c r="F62" s="17" t="e">
        <f t="shared" si="0"/>
        <v>#DIV/0!</v>
      </c>
      <c r="G62" s="17" t="e">
        <f t="shared" si="3"/>
        <v>#DIV/0!</v>
      </c>
      <c r="H62" s="40"/>
      <c r="I62" s="40"/>
      <c r="J62" s="11"/>
      <c r="K62" s="11"/>
      <c r="L62" s="11"/>
      <c r="M62" s="11"/>
    </row>
    <row r="63" spans="1:13" ht="19.5" customHeight="1" x14ac:dyDescent="0.25">
      <c r="A63" s="9" t="s">
        <v>59</v>
      </c>
      <c r="B63" s="23" t="s">
        <v>13</v>
      </c>
      <c r="C63" s="13">
        <f>C64+C66+C67+C68</f>
        <v>21268925.800000001</v>
      </c>
      <c r="D63" s="13">
        <f>D64+D65+D66+D67+D68</f>
        <v>18846867.52</v>
      </c>
      <c r="E63" s="13">
        <f>E64+E65+E66+E67+E68</f>
        <v>16609009.960000001</v>
      </c>
      <c r="F63" s="14">
        <f t="shared" si="0"/>
        <v>88.126103408827916</v>
      </c>
      <c r="G63" s="14">
        <f>E63/C63*100</f>
        <v>78.090497452391318</v>
      </c>
      <c r="H63" s="41"/>
      <c r="I63" s="41"/>
      <c r="J63" s="11"/>
      <c r="K63" s="11"/>
      <c r="L63" s="11"/>
      <c r="M63" s="11"/>
    </row>
    <row r="64" spans="1:13" s="1" customFormat="1" ht="97.5" customHeight="1" x14ac:dyDescent="0.25">
      <c r="A64" s="10" t="s">
        <v>111</v>
      </c>
      <c r="B64" s="24" t="s">
        <v>24</v>
      </c>
      <c r="C64" s="16">
        <v>5932700</v>
      </c>
      <c r="D64" s="16">
        <v>5989269.7199999997</v>
      </c>
      <c r="E64" s="16">
        <v>5989269.7199999997</v>
      </c>
      <c r="F64" s="17">
        <f t="shared" si="0"/>
        <v>100</v>
      </c>
      <c r="G64" s="14">
        <f>E64/C64*100</f>
        <v>100.95352402784566</v>
      </c>
      <c r="H64" s="30" t="s">
        <v>165</v>
      </c>
      <c r="I64" s="30" t="s">
        <v>165</v>
      </c>
      <c r="J64" s="12"/>
      <c r="K64" s="12"/>
      <c r="L64" s="12"/>
      <c r="M64" s="12"/>
    </row>
    <row r="65" spans="1:13" s="5" customFormat="1" hidden="1" x14ac:dyDescent="0.25">
      <c r="A65" s="10" t="s">
        <v>126</v>
      </c>
      <c r="B65" s="24" t="s">
        <v>43</v>
      </c>
      <c r="C65" s="15">
        <v>116400</v>
      </c>
      <c r="D65" s="16"/>
      <c r="E65" s="16"/>
      <c r="F65" s="17" t="e">
        <f t="shared" si="0"/>
        <v>#DIV/0!</v>
      </c>
      <c r="G65" s="17">
        <f>E65/C64*100</f>
        <v>0</v>
      </c>
      <c r="H65" s="40"/>
      <c r="I65" s="40"/>
      <c r="J65" s="11"/>
      <c r="K65" s="11"/>
      <c r="L65" s="11"/>
      <c r="M65" s="11"/>
    </row>
    <row r="66" spans="1:13" ht="34.5" hidden="1" customHeight="1" x14ac:dyDescent="0.25">
      <c r="A66" s="10" t="s">
        <v>66</v>
      </c>
      <c r="B66" s="24" t="s">
        <v>60</v>
      </c>
      <c r="C66" s="15"/>
      <c r="D66" s="16"/>
      <c r="E66" s="16"/>
      <c r="F66" s="17" t="e">
        <f t="shared" si="0"/>
        <v>#DIV/0!</v>
      </c>
      <c r="G66" s="14" t="e">
        <f>E66/C66*100</f>
        <v>#DIV/0!</v>
      </c>
      <c r="H66" s="30"/>
      <c r="I66" s="30"/>
      <c r="J66" s="11"/>
      <c r="K66" s="11"/>
      <c r="L66" s="11"/>
      <c r="M66" s="11"/>
    </row>
    <row r="67" spans="1:13" ht="26.25" customHeight="1" x14ac:dyDescent="0.25">
      <c r="A67" s="10" t="s">
        <v>80</v>
      </c>
      <c r="B67" s="24" t="s">
        <v>73</v>
      </c>
      <c r="C67" s="15">
        <v>15251225.800000001</v>
      </c>
      <c r="D67" s="16">
        <v>12772597.800000001</v>
      </c>
      <c r="E67" s="16">
        <v>10576740.24</v>
      </c>
      <c r="F67" s="17">
        <f t="shared" si="0"/>
        <v>82.808058357556675</v>
      </c>
      <c r="G67" s="14">
        <f>E67/C67*100</f>
        <v>69.350099321196851</v>
      </c>
      <c r="H67" s="47"/>
      <c r="I67" s="47"/>
      <c r="J67" s="11"/>
      <c r="K67" s="11"/>
      <c r="L67" s="11"/>
      <c r="M67" s="11"/>
    </row>
    <row r="68" spans="1:13" ht="25.5" x14ac:dyDescent="0.25">
      <c r="A68" s="10" t="s">
        <v>115</v>
      </c>
      <c r="B68" s="24" t="s">
        <v>105</v>
      </c>
      <c r="C68" s="16">
        <v>85000</v>
      </c>
      <c r="D68" s="16">
        <v>85000</v>
      </c>
      <c r="E68" s="16">
        <v>43000</v>
      </c>
      <c r="F68" s="17">
        <f t="shared" si="0"/>
        <v>50.588235294117645</v>
      </c>
      <c r="G68" s="14">
        <f>E68/C68*100</f>
        <v>50.588235294117645</v>
      </c>
      <c r="H68" s="41"/>
      <c r="I68" s="41" t="s">
        <v>152</v>
      </c>
      <c r="J68" s="11"/>
      <c r="K68" s="11"/>
      <c r="L68" s="11"/>
      <c r="M68" s="11"/>
    </row>
    <row r="69" spans="1:13" ht="19.5" customHeight="1" x14ac:dyDescent="0.25">
      <c r="A69" s="9" t="s">
        <v>41</v>
      </c>
      <c r="B69" s="23" t="s">
        <v>132</v>
      </c>
      <c r="C69" s="13">
        <f>C70+C71+C72+C73</f>
        <v>24495160</v>
      </c>
      <c r="D69" s="13">
        <f>D70+D71+D72+D73</f>
        <v>23714483.709999997</v>
      </c>
      <c r="E69" s="13">
        <f>E70+E71+E72+E73</f>
        <v>23709099.440000001</v>
      </c>
      <c r="F69" s="14">
        <f t="shared" si="0"/>
        <v>99.977295436553291</v>
      </c>
      <c r="G69" s="14">
        <f>E69/C69*100</f>
        <v>96.790955601024862</v>
      </c>
      <c r="H69" s="41"/>
      <c r="I69" s="41"/>
      <c r="J69" s="11"/>
      <c r="K69" s="11"/>
      <c r="L69" s="11"/>
      <c r="M69" s="11"/>
    </row>
    <row r="70" spans="1:13" s="1" customFormat="1" ht="48" customHeight="1" x14ac:dyDescent="0.25">
      <c r="A70" s="10" t="s">
        <v>39</v>
      </c>
      <c r="B70" s="24" t="s">
        <v>1</v>
      </c>
      <c r="C70" s="16">
        <v>24495160</v>
      </c>
      <c r="D70" s="16">
        <v>23714483.709999997</v>
      </c>
      <c r="E70" s="16">
        <v>23709099.440000001</v>
      </c>
      <c r="F70" s="17">
        <f t="shared" si="0"/>
        <v>99.977295436553291</v>
      </c>
      <c r="G70" s="14">
        <f>E70/C70*100</f>
        <v>96.790955601024862</v>
      </c>
      <c r="H70" s="30"/>
      <c r="I70" s="30"/>
      <c r="J70" s="12"/>
      <c r="K70" s="12"/>
      <c r="L70" s="12"/>
      <c r="M70" s="12"/>
    </row>
    <row r="71" spans="1:13" s="5" customFormat="1" ht="22.5" hidden="1" customHeight="1" x14ac:dyDescent="0.25">
      <c r="A71" s="10" t="s">
        <v>114</v>
      </c>
      <c r="B71" s="24" t="s">
        <v>15</v>
      </c>
      <c r="C71" s="16"/>
      <c r="D71" s="16"/>
      <c r="E71" s="16"/>
      <c r="F71" s="17" t="e">
        <f t="shared" si="0"/>
        <v>#DIV/0!</v>
      </c>
      <c r="G71" s="17">
        <f t="shared" ref="G71:G77" si="4">E71/C70*100</f>
        <v>0</v>
      </c>
      <c r="H71" s="41"/>
      <c r="I71" s="41" t="s">
        <v>172</v>
      </c>
      <c r="J71" s="11"/>
      <c r="K71" s="11"/>
      <c r="L71" s="11"/>
      <c r="M71" s="11"/>
    </row>
    <row r="72" spans="1:13" ht="18" hidden="1" customHeight="1" x14ac:dyDescent="0.25">
      <c r="A72" s="10" t="s">
        <v>32</v>
      </c>
      <c r="B72" s="24" t="s">
        <v>27</v>
      </c>
      <c r="C72" s="16"/>
      <c r="D72" s="16"/>
      <c r="E72" s="16"/>
      <c r="F72" s="17" t="e">
        <f t="shared" si="0"/>
        <v>#DIV/0!</v>
      </c>
      <c r="G72" s="17" t="e">
        <f t="shared" si="4"/>
        <v>#DIV/0!</v>
      </c>
      <c r="H72" s="40"/>
      <c r="I72" s="40"/>
      <c r="J72" s="11"/>
      <c r="K72" s="11"/>
      <c r="L72" s="11"/>
      <c r="M72" s="11"/>
    </row>
    <row r="73" spans="1:13" ht="18.75" hidden="1" customHeight="1" x14ac:dyDescent="0.25">
      <c r="A73" s="10" t="s">
        <v>142</v>
      </c>
      <c r="B73" s="24" t="s">
        <v>63</v>
      </c>
      <c r="C73" s="13">
        <f>C74+C75+C76</f>
        <v>0</v>
      </c>
      <c r="D73" s="16"/>
      <c r="E73" s="16"/>
      <c r="F73" s="17" t="e">
        <f t="shared" si="0"/>
        <v>#DIV/0!</v>
      </c>
      <c r="G73" s="17" t="e">
        <f t="shared" si="4"/>
        <v>#DIV/0!</v>
      </c>
      <c r="H73" s="30" t="s">
        <v>154</v>
      </c>
      <c r="I73" s="30"/>
      <c r="J73" s="11"/>
      <c r="K73" s="11"/>
      <c r="L73" s="11"/>
      <c r="M73" s="11"/>
    </row>
    <row r="74" spans="1:13" ht="20.25" hidden="1" customHeight="1" x14ac:dyDescent="0.25">
      <c r="A74" s="9" t="s">
        <v>101</v>
      </c>
      <c r="B74" s="23" t="s">
        <v>106</v>
      </c>
      <c r="C74" s="16"/>
      <c r="D74" s="13">
        <f>D75+D76+D77</f>
        <v>0</v>
      </c>
      <c r="E74" s="13">
        <f>E75+E76+E77</f>
        <v>0</v>
      </c>
      <c r="F74" s="14" t="e">
        <f t="shared" ref="F74:F84" si="5">E74/D74*100</f>
        <v>#DIV/0!</v>
      </c>
      <c r="G74" s="14" t="e">
        <f t="shared" si="4"/>
        <v>#DIV/0!</v>
      </c>
      <c r="H74" s="41"/>
      <c r="I74" s="41"/>
      <c r="J74" s="11"/>
      <c r="K74" s="11"/>
      <c r="L74" s="11"/>
      <c r="M74" s="11"/>
    </row>
    <row r="75" spans="1:13" s="1" customFormat="1" ht="13.5" hidden="1" customHeight="1" x14ac:dyDescent="0.25">
      <c r="A75" s="10" t="s">
        <v>122</v>
      </c>
      <c r="B75" s="24" t="s">
        <v>118</v>
      </c>
      <c r="C75" s="16"/>
      <c r="D75" s="16"/>
      <c r="E75" s="16"/>
      <c r="F75" s="17" t="e">
        <f t="shared" si="5"/>
        <v>#DIV/0!</v>
      </c>
      <c r="G75" s="17" t="e">
        <f t="shared" si="4"/>
        <v>#DIV/0!</v>
      </c>
      <c r="H75" s="40"/>
      <c r="I75" s="40"/>
      <c r="J75" s="12"/>
      <c r="K75" s="12"/>
      <c r="L75" s="12"/>
      <c r="M75" s="12"/>
    </row>
    <row r="76" spans="1:13" s="5" customFormat="1" ht="19.5" hidden="1" customHeight="1" x14ac:dyDescent="0.25">
      <c r="A76" s="10" t="s">
        <v>141</v>
      </c>
      <c r="B76" s="24" t="s">
        <v>135</v>
      </c>
      <c r="C76" s="16"/>
      <c r="D76" s="16"/>
      <c r="E76" s="16"/>
      <c r="F76" s="17" t="e">
        <f t="shared" si="5"/>
        <v>#DIV/0!</v>
      </c>
      <c r="G76" s="17" t="e">
        <f t="shared" si="4"/>
        <v>#DIV/0!</v>
      </c>
      <c r="H76" s="30" t="s">
        <v>154</v>
      </c>
      <c r="I76" s="30"/>
      <c r="J76" s="11"/>
      <c r="K76" s="11"/>
      <c r="L76" s="11"/>
      <c r="M76" s="11"/>
    </row>
    <row r="77" spans="1:13" ht="17.25" hidden="1" customHeight="1" x14ac:dyDescent="0.25">
      <c r="A77" s="10" t="s">
        <v>88</v>
      </c>
      <c r="B77" s="24" t="s">
        <v>20</v>
      </c>
      <c r="C77" s="13">
        <f>C78</f>
        <v>3500</v>
      </c>
      <c r="D77" s="16"/>
      <c r="E77" s="16"/>
      <c r="F77" s="17" t="e">
        <f t="shared" si="5"/>
        <v>#DIV/0!</v>
      </c>
      <c r="G77" s="17" t="e">
        <f t="shared" si="4"/>
        <v>#DIV/0!</v>
      </c>
      <c r="H77" s="30" t="s">
        <v>154</v>
      </c>
      <c r="I77" s="30"/>
      <c r="J77" s="11"/>
      <c r="K77" s="11"/>
      <c r="L77" s="11"/>
      <c r="M77" s="11"/>
    </row>
    <row r="78" spans="1:13" ht="28.5" x14ac:dyDescent="0.25">
      <c r="A78" s="9" t="s">
        <v>7</v>
      </c>
      <c r="B78" s="23" t="s">
        <v>72</v>
      </c>
      <c r="C78" s="13">
        <f>C79</f>
        <v>3500</v>
      </c>
      <c r="D78" s="13">
        <f>D79</f>
        <v>3500</v>
      </c>
      <c r="E78" s="13">
        <f>E79</f>
        <v>3500</v>
      </c>
      <c r="F78" s="14">
        <f t="shared" si="5"/>
        <v>100</v>
      </c>
      <c r="G78" s="14">
        <f>E78/C78*100</f>
        <v>100</v>
      </c>
      <c r="H78" s="41"/>
      <c r="I78" s="41"/>
      <c r="J78" s="11"/>
      <c r="K78" s="11"/>
      <c r="L78" s="11"/>
      <c r="M78" s="11"/>
    </row>
    <row r="79" spans="1:13" s="1" customFormat="1" ht="30" x14ac:dyDescent="0.25">
      <c r="A79" s="10" t="s">
        <v>31</v>
      </c>
      <c r="B79" s="24" t="s">
        <v>92</v>
      </c>
      <c r="C79" s="13">
        <v>3500</v>
      </c>
      <c r="D79" s="16">
        <v>3500</v>
      </c>
      <c r="E79" s="16">
        <v>3500</v>
      </c>
      <c r="F79" s="17">
        <f t="shared" si="5"/>
        <v>100</v>
      </c>
      <c r="G79" s="14">
        <f>E79/C79*100</f>
        <v>100</v>
      </c>
      <c r="H79" s="42"/>
      <c r="I79" s="42"/>
      <c r="J79" s="12"/>
      <c r="K79" s="12"/>
      <c r="L79" s="12"/>
      <c r="M79" s="12"/>
    </row>
    <row r="80" spans="1:13" s="5" customFormat="1" ht="42.75" x14ac:dyDescent="0.25">
      <c r="A80" s="9" t="s">
        <v>148</v>
      </c>
      <c r="B80" s="23" t="s">
        <v>50</v>
      </c>
      <c r="C80" s="19">
        <f>C81+C82+C83</f>
        <v>3766600</v>
      </c>
      <c r="D80" s="19">
        <f>D81+D82+D83</f>
        <v>39432560.609999999</v>
      </c>
      <c r="E80" s="19">
        <f>E81+E82+E83</f>
        <v>39432560.609999999</v>
      </c>
      <c r="F80" s="20">
        <f t="shared" si="5"/>
        <v>100</v>
      </c>
      <c r="G80" s="14">
        <f>E80/C80*100</f>
        <v>1046.9006693038814</v>
      </c>
      <c r="H80" s="41"/>
      <c r="I80" s="41"/>
      <c r="J80" s="11"/>
      <c r="K80" s="11"/>
      <c r="L80" s="11"/>
      <c r="M80" s="11"/>
    </row>
    <row r="81" spans="1:13" s="1" customFormat="1" ht="45" x14ac:dyDescent="0.25">
      <c r="A81" s="10" t="s">
        <v>120</v>
      </c>
      <c r="B81" s="24" t="s">
        <v>62</v>
      </c>
      <c r="C81" s="15">
        <v>1766600</v>
      </c>
      <c r="D81" s="16">
        <v>1766600</v>
      </c>
      <c r="E81" s="16">
        <v>1766600</v>
      </c>
      <c r="F81" s="17">
        <f t="shared" si="5"/>
        <v>100</v>
      </c>
      <c r="G81" s="14">
        <f>E81/C81*100</f>
        <v>100</v>
      </c>
      <c r="H81" s="47"/>
      <c r="I81" s="47"/>
      <c r="J81" s="12"/>
      <c r="K81" s="12"/>
      <c r="L81" s="12"/>
      <c r="M81" s="12"/>
    </row>
    <row r="82" spans="1:13" s="5" customFormat="1" ht="164.25" customHeight="1" x14ac:dyDescent="0.25">
      <c r="A82" s="10" t="s">
        <v>90</v>
      </c>
      <c r="B82" s="24" t="s">
        <v>76</v>
      </c>
      <c r="C82" s="16">
        <v>2000000</v>
      </c>
      <c r="D82" s="16">
        <v>37398814.609999999</v>
      </c>
      <c r="E82" s="16">
        <v>37398814.609999999</v>
      </c>
      <c r="F82" s="17">
        <f t="shared" si="5"/>
        <v>100</v>
      </c>
      <c r="G82" s="14">
        <f>E82/C82*100</f>
        <v>1869.9407305000002</v>
      </c>
      <c r="H82" s="42"/>
      <c r="I82" s="42" t="s">
        <v>174</v>
      </c>
      <c r="J82" s="11"/>
      <c r="K82" s="11"/>
      <c r="L82" s="11"/>
      <c r="M82" s="11"/>
    </row>
    <row r="83" spans="1:13" ht="64.5" customHeight="1" x14ac:dyDescent="0.25">
      <c r="A83" s="10" t="s">
        <v>84</v>
      </c>
      <c r="B83" s="24" t="s">
        <v>97</v>
      </c>
      <c r="C83" s="13">
        <v>0</v>
      </c>
      <c r="D83" s="16">
        <v>267146</v>
      </c>
      <c r="E83" s="16">
        <v>267146</v>
      </c>
      <c r="F83" s="17">
        <f t="shared" si="5"/>
        <v>100</v>
      </c>
      <c r="G83" s="17">
        <v>0</v>
      </c>
      <c r="H83" s="41" t="s">
        <v>166</v>
      </c>
      <c r="I83" s="41"/>
      <c r="J83" s="11"/>
      <c r="K83" s="11"/>
      <c r="L83" s="11"/>
      <c r="M83" s="11"/>
    </row>
    <row r="84" spans="1:13" s="1" customFormat="1" ht="21.75" customHeight="1" x14ac:dyDescent="0.25">
      <c r="A84" s="64" t="s">
        <v>145</v>
      </c>
      <c r="B84" s="65"/>
      <c r="C84" s="13">
        <f>C7+C16+C19+C24+C35+C40+C45+C53+C56+C63+C69+C74+C78+C80</f>
        <v>726242522.12999988</v>
      </c>
      <c r="D84" s="13">
        <f>D7+D16+D19+D24+D35+D40+D45+D53+D56+D63+D69+D74+D78+D80</f>
        <v>990457696.46000004</v>
      </c>
      <c r="E84" s="13">
        <f>E7+E16+E19+E24+E35+E40+E45+E53+E56+E63+E69+E74+E78+E80</f>
        <v>974666873.76000011</v>
      </c>
      <c r="F84" s="14">
        <f t="shared" si="5"/>
        <v>98.405704478198516</v>
      </c>
      <c r="G84" s="14">
        <f>E84/C84*100</f>
        <v>134.20680338317223</v>
      </c>
      <c r="H84" s="26"/>
      <c r="I84" s="26"/>
      <c r="J84" s="12"/>
      <c r="K84" s="12"/>
      <c r="L84" s="12"/>
      <c r="M84" s="12"/>
    </row>
    <row r="85" spans="1:13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</sheetData>
  <mergeCells count="14">
    <mergeCell ref="A84:B84"/>
    <mergeCell ref="A4:A6"/>
    <mergeCell ref="B4:B6"/>
    <mergeCell ref="H4:H6"/>
    <mergeCell ref="F3:H3"/>
    <mergeCell ref="G4:G6"/>
    <mergeCell ref="A2:I2"/>
    <mergeCell ref="I4:I6"/>
    <mergeCell ref="A1:E1"/>
    <mergeCell ref="D3:E3"/>
    <mergeCell ref="F4:F6"/>
    <mergeCell ref="D4:D6"/>
    <mergeCell ref="E4:E6"/>
    <mergeCell ref="C4:C6"/>
  </mergeCells>
  <pageMargins left="0.34" right="0.38" top="0.55118110236220474" bottom="0.39370078740157483" header="0.31496062992125984" footer="0.31496062992125984"/>
  <pageSetup paperSize="9" scale="70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2024-05-29T08:43:58Z</dcterms:modified>
</cp:coreProperties>
</file>