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32" i="2" l="1"/>
  <c r="D32" i="2"/>
  <c r="I13" i="2" l="1"/>
  <c r="G27" i="2" l="1"/>
  <c r="D27" i="2"/>
  <c r="I32" i="2"/>
  <c r="I31" i="2"/>
  <c r="I55" i="2" l="1"/>
  <c r="G53" i="2" l="1"/>
  <c r="F53" i="2"/>
  <c r="E53" i="2"/>
  <c r="D53" i="2"/>
  <c r="G51" i="2"/>
  <c r="D51" i="2"/>
  <c r="G48" i="2"/>
  <c r="F48" i="2"/>
  <c r="E48" i="2"/>
  <c r="D48" i="2"/>
  <c r="F27" i="2" l="1"/>
  <c r="E27" i="2"/>
  <c r="G18" i="2"/>
  <c r="F18" i="2"/>
  <c r="E18" i="2"/>
  <c r="D18" i="2"/>
  <c r="G16" i="2"/>
  <c r="F16" i="2"/>
  <c r="E16" i="2"/>
  <c r="D16" i="2"/>
  <c r="G7" i="2"/>
  <c r="F7" i="2"/>
  <c r="E7" i="2"/>
  <c r="D7" i="2"/>
  <c r="C53" i="2" l="1"/>
  <c r="C51" i="2"/>
  <c r="C48" i="2"/>
  <c r="C43" i="2"/>
  <c r="C40" i="2"/>
  <c r="C34" i="2"/>
  <c r="C27" i="2"/>
  <c r="C21" i="2"/>
  <c r="C18" i="2"/>
  <c r="C16" i="2"/>
  <c r="C7" i="2"/>
  <c r="C57" i="2" l="1"/>
  <c r="J11" i="2"/>
  <c r="J56" i="2"/>
  <c r="I11" i="2"/>
  <c r="J37" i="2"/>
  <c r="I52" i="2" l="1"/>
  <c r="J52" i="2"/>
  <c r="J49" i="2"/>
  <c r="I49" i="2"/>
  <c r="D43" i="2" l="1"/>
  <c r="D21" i="2"/>
  <c r="G43" i="2"/>
  <c r="G21" i="2"/>
  <c r="I51" i="2" l="1"/>
  <c r="J51" i="2" l="1"/>
  <c r="I8" i="2"/>
  <c r="J23" i="2"/>
  <c r="I37" i="2" l="1"/>
  <c r="I56" i="2" l="1"/>
  <c r="J55" i="2"/>
  <c r="J54" i="2"/>
  <c r="I54" i="2"/>
  <c r="J53" i="2"/>
  <c r="J48" i="2"/>
  <c r="J47" i="2"/>
  <c r="I47" i="2"/>
  <c r="J46" i="2"/>
  <c r="I46" i="2"/>
  <c r="J45" i="2"/>
  <c r="I45" i="2"/>
  <c r="J44" i="2"/>
  <c r="I44" i="2"/>
  <c r="J43" i="2"/>
  <c r="F43" i="2"/>
  <c r="E43" i="2"/>
  <c r="I42" i="2"/>
  <c r="J41" i="2"/>
  <c r="I41" i="2"/>
  <c r="G40" i="2"/>
  <c r="J40" i="2" s="1"/>
  <c r="F40" i="2"/>
  <c r="E40" i="2"/>
  <c r="D40" i="2"/>
  <c r="J39" i="2"/>
  <c r="I39" i="2"/>
  <c r="I38" i="2"/>
  <c r="J36" i="2"/>
  <c r="I36" i="2"/>
  <c r="J35" i="2"/>
  <c r="I35" i="2"/>
  <c r="G34" i="2"/>
  <c r="F34" i="2"/>
  <c r="E34" i="2"/>
  <c r="D34" i="2"/>
  <c r="J30" i="2"/>
  <c r="I30" i="2"/>
  <c r="I29" i="2"/>
  <c r="J28" i="2"/>
  <c r="I28" i="2"/>
  <c r="J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J18" i="2"/>
  <c r="J17" i="2"/>
  <c r="I17" i="2"/>
  <c r="H16" i="2"/>
  <c r="I15" i="2"/>
  <c r="I14" i="2"/>
  <c r="J12" i="2"/>
  <c r="I12" i="2"/>
  <c r="J10" i="2"/>
  <c r="I10" i="2"/>
  <c r="J9" i="2"/>
  <c r="I9" i="2"/>
  <c r="J8" i="2"/>
  <c r="D57" i="2" l="1"/>
  <c r="G57" i="2"/>
  <c r="J57" i="2" s="1"/>
  <c r="J34" i="2"/>
  <c r="J16" i="2"/>
  <c r="I53" i="2"/>
  <c r="I48" i="2"/>
  <c r="I43" i="2"/>
  <c r="I21" i="2"/>
  <c r="I18" i="2"/>
  <c r="I34" i="2"/>
  <c r="E57" i="2"/>
  <c r="F57" i="2"/>
  <c r="I7" i="2"/>
  <c r="I16" i="2"/>
  <c r="I27" i="2"/>
  <c r="I40" i="2"/>
  <c r="J7" i="2"/>
  <c r="J21" i="2"/>
  <c r="I57" i="2" l="1"/>
</calcChain>
</file>

<file path=xl/sharedStrings.xml><?xml version="1.0" encoding="utf-8"?>
<sst xmlns="http://schemas.openxmlformats.org/spreadsheetml/2006/main" count="158" uniqueCount="117">
  <si>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</si>
  <si>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</si>
  <si>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</si>
  <si>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</si>
  <si>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</si>
  <si>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</si>
  <si>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</si>
  <si>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</si>
  <si>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</si>
  <si>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</si>
  <si>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</si>
  <si>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</si>
  <si>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</si>
  <si>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</si>
  <si>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</si>
  <si>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</si>
  <si>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</si>
  <si>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</si>
  <si>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</si>
  <si>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</si>
  <si>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</si>
  <si>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</si>
  <si>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</si>
  <si>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</si>
  <si>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</si>
  <si>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</si>
  <si>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</si>
  <si>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</si>
  <si>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</si>
  <si>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</si>
  <si>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</si>
  <si>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</si>
  <si>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</si>
  <si>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</si>
  <si>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</si>
  <si>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</si>
  <si>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</si>
  <si>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</si>
  <si>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</si>
  <si>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</si>
  <si>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</si>
  <si>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</si>
  <si>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</si>
  <si>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</si>
  <si>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</si>
  <si>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</si>
  <si>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</si>
  <si>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</si>
  <si>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</si>
  <si>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</si>
  <si>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</si>
  <si>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</si>
  <si>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</si>
  <si>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</si>
  <si>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</si>
  <si>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</si>
  <si>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</si>
  <si>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</si>
  <si>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</si>
  <si>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</si>
  <si>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</si>
  <si>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</si>
  <si>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</si>
  <si>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</si>
  <si>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</si>
  <si>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</si>
  <si>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</si>
  <si>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</si>
  <si>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</si>
  <si>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</si>
  <si>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</si>
  <si>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</si>
  <si>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</si>
  <si>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</si>
  <si>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</si>
  <si>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</si>
  <si>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</si>
  <si>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</si>
  <si>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</si>
  <si>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</si>
  <si>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1401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</si>
  <si>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</si>
  <si>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</si>
  <si>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</si>
  <si>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</si>
  <si>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</si>
  <si>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</si>
  <si>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</si>
  <si>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</si>
  <si>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</si>
  <si>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</si>
  <si>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</si>
  <si>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</si>
  <si>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</si>
  <si>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</si>
  <si>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</si>
  <si>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</si>
  <si>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</si>
  <si>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</si>
  <si>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</si>
  <si>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Другие вопросы в области жилищно-коммунального хозяйства</t>
  </si>
  <si>
    <t>0505</t>
  </si>
  <si>
    <t xml:space="preserve">Молодежная политика </t>
  </si>
  <si>
    <t>Гражданскеая оборона</t>
  </si>
  <si>
    <t>ОБСЛУЖИВАНИЕ ГОСУДАРСТВЕННОГО (МУНИЦИПАЛЬНОГО) ДОЛГА</t>
  </si>
  <si>
    <t>Обслуживание государственного внутреннего (муниципального) долга</t>
  </si>
  <si>
    <t xml:space="preserve">МЕЖБЮДЖЕТНЫЕ ТРАНСФЕРТЫ ОБЩЕГО ХАРАКТЕРА БЮДЖЕТАМ БЮДЖЕТНОЙ СИСТЕМЫ РОССИЙСКОЙ ФЕДЕРАЦИИ 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</si>
  <si>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</si>
  <si>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С.И.Сидорова</t>
  </si>
  <si>
    <t>Уточненные плановые  назначения на 2024 год</t>
  </si>
  <si>
    <t>Кассовое исполнение   за 1 квартал  2024 года</t>
  </si>
  <si>
    <t xml:space="preserve"> Заместитель главы администрацииТрубчевского муниципального района- начальник финансового управления</t>
  </si>
  <si>
    <t xml:space="preserve">Сведения об исполнении бюджета Трубчевского муниципального района Брянской области за 1 квартал 2024 года по расходам в разрезе разделов и подразделов классификации расходов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</si>
  <si>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</si>
  <si>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Поддержка мер по обеспечению сбалансированности бюджетов поселений</t>
  </si>
  <si>
    <t>Другие вопросы в области охраны окружающей среды</t>
  </si>
  <si>
    <t>0605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</si>
</sst>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39" zoomScaleNormal="100" zoomScaleSheetLayoutView="100" workbookViewId="0">
      <selection activeCell="D33" sqref="D33"/>
    </sheetView>
  </sheetViews>
  <sheetFormatPr defaultRowHeight="15" x14ac:dyDescent="0.25"/>
  <cols>
    <col min="1" max="1" width="50.42578125" customWidth="1"/>
    <col min="2" max="2" width="8.5703125" customWidth="1"/>
    <col min="3" max="3" width="2.7109375" hidden="1" customWidth="1"/>
    <col min="4" max="4" width="18.140625" customWidth="1"/>
    <col min="5" max="5" width="19.28515625" hidden="1" customWidth="1"/>
    <col min="6" max="6" width="15.140625" hidden="1" customWidth="1"/>
    <col min="7" max="7" width="17.42578125" customWidth="1"/>
    <col min="8" max="8" width="15.28515625" hidden="1" customWidth="1"/>
    <col min="9" max="9" width="13.2851562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2" t="s">
        <v>0</v>
      </c>
      <c r="J3" s="32"/>
      <c r="L3" t="s">
        <v>97</v>
      </c>
    </row>
    <row r="4" spans="1:12" s="4" customFormat="1" ht="22.5" customHeight="1" x14ac:dyDescent="0.25">
      <c r="A4" s="33" t="s">
        <v>1</v>
      </c>
      <c r="B4" s="33" t="s">
        <v>2</v>
      </c>
      <c r="C4" s="34" t="s">
        <v>98</v>
      </c>
      <c r="D4" s="33" t="s">
        <v>109</v>
      </c>
      <c r="E4" s="34" t="s">
        <v>3</v>
      </c>
      <c r="F4" s="34"/>
      <c r="G4" s="34" t="s">
        <v>110</v>
      </c>
      <c r="H4" s="34"/>
      <c r="I4" s="34" t="s">
        <v>4</v>
      </c>
      <c r="J4" s="35" t="s">
        <v>99</v>
      </c>
    </row>
    <row r="5" spans="1:12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2" s="4" customFormat="1" ht="57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2" ht="22.5" customHeight="1" x14ac:dyDescent="0.25">
      <c r="A7" s="5" t="s">
        <v>5</v>
      </c>
      <c r="B7" s="6" t="s">
        <v>6</v>
      </c>
      <c r="C7" s="21">
        <f>C8+C9+C10+C11+C12+C14+C15</f>
        <v>15708528.890000001</v>
      </c>
      <c r="D7" s="21">
        <f>D8+D9+D10+D11+D12+D14+D15+D13</f>
        <v>54954266.480000004</v>
      </c>
      <c r="E7" s="21">
        <f>SUM(E8:E15)</f>
        <v>11994700.230000002</v>
      </c>
      <c r="F7" s="21">
        <f>SUM(F8:F15)</f>
        <v>53954266.480000004</v>
      </c>
      <c r="G7" s="21">
        <f>G8+G9+G10+G11+G12+G14+G15</f>
        <v>11994700.230000002</v>
      </c>
      <c r="H7" s="21" t="s">
        <v>7</v>
      </c>
      <c r="I7" s="22">
        <f t="shared" ref="I7:I15" si="0">G7/D7*100</f>
        <v>21.826695174550899</v>
      </c>
      <c r="J7" s="22">
        <f>G7/C7*100</f>
        <v>76.357883758521723</v>
      </c>
    </row>
    <row r="8" spans="1:12" ht="46.5" customHeight="1" x14ac:dyDescent="0.25">
      <c r="A8" s="7" t="s">
        <v>8</v>
      </c>
      <c r="B8" s="8" t="s">
        <v>9</v>
      </c>
      <c r="C8" s="23">
        <v>221182.26</v>
      </c>
      <c r="D8" s="23">
        <v>1455556</v>
      </c>
      <c r="E8" s="23">
        <v>314281.03000000003</v>
      </c>
      <c r="F8" s="23">
        <v>1455556</v>
      </c>
      <c r="G8" s="23">
        <v>314281.03000000003</v>
      </c>
      <c r="H8" s="23" t="s">
        <v>7</v>
      </c>
      <c r="I8" s="24">
        <f t="shared" si="0"/>
        <v>21.591819895627516</v>
      </c>
      <c r="J8" s="24">
        <f>G8/C8*100</f>
        <v>142.09142722386508</v>
      </c>
    </row>
    <row r="9" spans="1:12" ht="66.75" customHeight="1" x14ac:dyDescent="0.25">
      <c r="A9" s="7" t="s">
        <v>10</v>
      </c>
      <c r="B9" s="8" t="s">
        <v>11</v>
      </c>
      <c r="C9" s="23">
        <v>283439.73</v>
      </c>
      <c r="D9" s="23">
        <v>1647250</v>
      </c>
      <c r="E9" s="23">
        <v>361804.82</v>
      </c>
      <c r="F9" s="23">
        <v>1647250</v>
      </c>
      <c r="G9" s="23">
        <v>361804.82</v>
      </c>
      <c r="H9" s="23" t="s">
        <v>7</v>
      </c>
      <c r="I9" s="24">
        <f t="shared" si="0"/>
        <v>21.964171801487328</v>
      </c>
      <c r="J9" s="24">
        <f t="shared" ref="J9:J57" si="1">G9/C9*100</f>
        <v>127.64788479018098</v>
      </c>
    </row>
    <row r="10" spans="1:12" ht="60.75" customHeight="1" x14ac:dyDescent="0.25">
      <c r="A10" s="7" t="s">
        <v>12</v>
      </c>
      <c r="B10" s="28" t="s">
        <v>13</v>
      </c>
      <c r="C10" s="23">
        <v>5614037.5899999999</v>
      </c>
      <c r="D10" s="23">
        <v>32822504</v>
      </c>
      <c r="E10" s="23">
        <v>7488590.4300000006</v>
      </c>
      <c r="F10" s="23">
        <v>32822504</v>
      </c>
      <c r="G10" s="23">
        <v>7488590.4300000006</v>
      </c>
      <c r="H10" s="23" t="s">
        <v>7</v>
      </c>
      <c r="I10" s="24">
        <f t="shared" si="0"/>
        <v>22.81541478371059</v>
      </c>
      <c r="J10" s="24">
        <f t="shared" si="1"/>
        <v>133.39045757974699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10696</v>
      </c>
      <c r="E11" s="23">
        <v>10696</v>
      </c>
      <c r="F11" s="23">
        <v>10696</v>
      </c>
      <c r="G11" s="23">
        <v>10696</v>
      </c>
      <c r="H11" s="23" t="s">
        <v>7</v>
      </c>
      <c r="I11" s="24">
        <f t="shared" si="0"/>
        <v>100</v>
      </c>
      <c r="J11" s="24" t="e">
        <f t="shared" si="1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1859288.7</v>
      </c>
      <c r="D12" s="23">
        <v>9123300</v>
      </c>
      <c r="E12" s="23">
        <v>1883793.2000000004</v>
      </c>
      <c r="F12" s="23">
        <v>9123300</v>
      </c>
      <c r="G12" s="23">
        <v>1883793.2000000004</v>
      </c>
      <c r="H12" s="23" t="s">
        <v>7</v>
      </c>
      <c r="I12" s="24">
        <f t="shared" si="0"/>
        <v>20.648155820810459</v>
      </c>
      <c r="J12" s="24">
        <f t="shared" si="1"/>
        <v>101.31795024624203</v>
      </c>
    </row>
    <row r="13" spans="1:12" ht="31.5" customHeight="1" x14ac:dyDescent="0.25">
      <c r="A13" s="7" t="s">
        <v>88</v>
      </c>
      <c r="B13" s="8" t="s">
        <v>87</v>
      </c>
      <c r="C13" s="23"/>
      <c r="D13" s="23">
        <v>900000</v>
      </c>
      <c r="E13" s="23"/>
      <c r="F13" s="23"/>
      <c r="G13" s="23">
        <v>0</v>
      </c>
      <c r="H13" s="23"/>
      <c r="I13" s="24">
        <f t="shared" si="0"/>
        <v>0</v>
      </c>
      <c r="J13" s="24"/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100000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8.75" customHeight="1" x14ac:dyDescent="0.25">
      <c r="A15" s="7" t="s">
        <v>20</v>
      </c>
      <c r="B15" s="8" t="s">
        <v>21</v>
      </c>
      <c r="C15" s="23">
        <v>7730580.6100000003</v>
      </c>
      <c r="D15" s="23">
        <v>8894960.4800000004</v>
      </c>
      <c r="E15" s="23">
        <v>1935534.75</v>
      </c>
      <c r="F15" s="23">
        <v>8894960.4800000004</v>
      </c>
      <c r="G15" s="23">
        <v>1935534.75</v>
      </c>
      <c r="H15" s="23" t="s">
        <v>7</v>
      </c>
      <c r="I15" s="24">
        <f t="shared" si="0"/>
        <v>21.759902748887761</v>
      </c>
      <c r="J15" s="24">
        <v>0</v>
      </c>
    </row>
    <row r="16" spans="1:12" ht="2.25" hidden="1" customHeight="1" x14ac:dyDescent="0.25">
      <c r="A16" s="5" t="s">
        <v>22</v>
      </c>
      <c r="B16" s="6" t="s">
        <v>23</v>
      </c>
      <c r="C16" s="21">
        <f t="shared" ref="C16:H16" si="2">C17</f>
        <v>293186.25</v>
      </c>
      <c r="D16" s="21">
        <f t="shared" si="2"/>
        <v>0</v>
      </c>
      <c r="E16" s="21">
        <f t="shared" si="2"/>
        <v>0</v>
      </c>
      <c r="F16" s="21">
        <f t="shared" si="2"/>
        <v>0</v>
      </c>
      <c r="G16" s="21">
        <f t="shared" si="2"/>
        <v>0</v>
      </c>
      <c r="H16" s="21" t="str">
        <f t="shared" si="2"/>
        <v>-</v>
      </c>
      <c r="I16" s="22" t="e">
        <f>G16/D16*100</f>
        <v>#DIV/0!</v>
      </c>
      <c r="J16" s="22">
        <f t="shared" si="1"/>
        <v>0</v>
      </c>
    </row>
    <row r="17" spans="1:10" ht="15.75" hidden="1" x14ac:dyDescent="0.25">
      <c r="A17" s="7" t="s">
        <v>24</v>
      </c>
      <c r="B17" s="8" t="s">
        <v>25</v>
      </c>
      <c r="C17" s="23">
        <v>293186.25</v>
      </c>
      <c r="D17" s="23"/>
      <c r="E17" s="23"/>
      <c r="F17" s="23"/>
      <c r="G17" s="23"/>
      <c r="H17" s="23" t="s">
        <v>7</v>
      </c>
      <c r="I17" s="24" t="e">
        <f t="shared" ref="I17:I57" si="3">G17/D17*100</f>
        <v>#DIV/0!</v>
      </c>
      <c r="J17" s="24">
        <f t="shared" si="1"/>
        <v>0</v>
      </c>
    </row>
    <row r="18" spans="1:10" ht="31.5" x14ac:dyDescent="0.25">
      <c r="A18" s="5" t="s">
        <v>26</v>
      </c>
      <c r="B18" s="6" t="s">
        <v>27</v>
      </c>
      <c r="C18" s="21">
        <f t="shared" ref="C18:G18" si="4">C19+C20</f>
        <v>2152663.5499999998</v>
      </c>
      <c r="D18" s="21">
        <f t="shared" si="4"/>
        <v>15742190</v>
      </c>
      <c r="E18" s="21">
        <f t="shared" si="4"/>
        <v>3293268.08</v>
      </c>
      <c r="F18" s="21">
        <f t="shared" si="4"/>
        <v>15742190</v>
      </c>
      <c r="G18" s="21">
        <f t="shared" si="4"/>
        <v>3293268.08</v>
      </c>
      <c r="H18" s="21" t="s">
        <v>7</v>
      </c>
      <c r="I18" s="22">
        <f t="shared" si="3"/>
        <v>20.920012272752395</v>
      </c>
      <c r="J18" s="22">
        <f t="shared" si="1"/>
        <v>152.98573156032674</v>
      </c>
    </row>
    <row r="19" spans="1:10" ht="18" customHeight="1" x14ac:dyDescent="0.25">
      <c r="A19" s="7" t="s">
        <v>103</v>
      </c>
      <c r="B19" s="8" t="s">
        <v>28</v>
      </c>
      <c r="C19" s="23">
        <v>587644.55000000005</v>
      </c>
      <c r="D19" s="23">
        <v>4638190</v>
      </c>
      <c r="E19" s="23">
        <v>913384.69</v>
      </c>
      <c r="F19" s="23">
        <v>4638190</v>
      </c>
      <c r="G19" s="23">
        <v>913384.69</v>
      </c>
      <c r="H19" s="23" t="s">
        <v>7</v>
      </c>
      <c r="I19" s="24">
        <f t="shared" si="3"/>
        <v>19.692696720056745</v>
      </c>
      <c r="J19" s="24">
        <f t="shared" si="1"/>
        <v>155.43149170701912</v>
      </c>
    </row>
    <row r="20" spans="1:10" ht="52.5" customHeight="1" x14ac:dyDescent="0.25">
      <c r="A20" s="7" t="s">
        <v>113</v>
      </c>
      <c r="B20" s="8" t="s">
        <v>29</v>
      </c>
      <c r="C20" s="23">
        <v>1565019</v>
      </c>
      <c r="D20" s="23">
        <v>11104000</v>
      </c>
      <c r="E20" s="23">
        <v>2379883.39</v>
      </c>
      <c r="F20" s="23">
        <v>11104000</v>
      </c>
      <c r="G20" s="23">
        <v>2379883.39</v>
      </c>
      <c r="H20" s="23" t="s">
        <v>7</v>
      </c>
      <c r="I20" s="24">
        <f t="shared" si="3"/>
        <v>21.432667417146973</v>
      </c>
      <c r="J20" s="24">
        <f t="shared" si="1"/>
        <v>152.06738001263884</v>
      </c>
    </row>
    <row r="21" spans="1:10" ht="18" customHeight="1" x14ac:dyDescent="0.25">
      <c r="A21" s="5" t="s">
        <v>30</v>
      </c>
      <c r="B21" s="6" t="s">
        <v>31</v>
      </c>
      <c r="C21" s="21">
        <f>C22+C23+C24+C25+C26</f>
        <v>6075905.4499999993</v>
      </c>
      <c r="D21" s="21">
        <f>D22+D23+D24+D25+D26</f>
        <v>65960673.480000004</v>
      </c>
      <c r="E21" s="21">
        <f>SUM(E22:E26)</f>
        <v>5274053.2799999993</v>
      </c>
      <c r="F21" s="21">
        <f>SUM(F22:F26)</f>
        <v>65960673.480000004</v>
      </c>
      <c r="G21" s="21">
        <f>G22+G23+G24+G25+G26</f>
        <v>5274053.2799999993</v>
      </c>
      <c r="H21" s="21" t="s">
        <v>7</v>
      </c>
      <c r="I21" s="22">
        <f t="shared" si="3"/>
        <v>7.9957541391677118</v>
      </c>
      <c r="J21" s="22">
        <f t="shared" si="1"/>
        <v>86.802754312116562</v>
      </c>
    </row>
    <row r="22" spans="1:10" ht="15.75" x14ac:dyDescent="0.25">
      <c r="A22" s="7" t="s">
        <v>32</v>
      </c>
      <c r="B22" s="8" t="s">
        <v>33</v>
      </c>
      <c r="C22" s="23">
        <v>0</v>
      </c>
      <c r="D22" s="23">
        <v>383229.3</v>
      </c>
      <c r="E22" s="23">
        <v>0</v>
      </c>
      <c r="F22" s="23">
        <v>383229.3</v>
      </c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34</v>
      </c>
      <c r="B23" s="8" t="s">
        <v>35</v>
      </c>
      <c r="C23" s="23">
        <v>83520</v>
      </c>
      <c r="D23" s="23">
        <v>250560</v>
      </c>
      <c r="E23" s="23">
        <v>250560</v>
      </c>
      <c r="F23" s="23">
        <v>250560</v>
      </c>
      <c r="G23" s="23">
        <v>250560</v>
      </c>
      <c r="H23" s="23" t="s">
        <v>7</v>
      </c>
      <c r="I23" s="24">
        <f t="shared" si="3"/>
        <v>100</v>
      </c>
      <c r="J23" s="24">
        <f t="shared" si="1"/>
        <v>300</v>
      </c>
    </row>
    <row r="24" spans="1:10" ht="15.75" x14ac:dyDescent="0.25">
      <c r="A24" s="7" t="s">
        <v>36</v>
      </c>
      <c r="B24" s="8" t="s">
        <v>37</v>
      </c>
      <c r="C24" s="23">
        <v>750000</v>
      </c>
      <c r="D24" s="23">
        <v>11158800</v>
      </c>
      <c r="E24" s="23">
        <v>1853960</v>
      </c>
      <c r="F24" s="23">
        <v>11158800</v>
      </c>
      <c r="G24" s="23">
        <v>1853960</v>
      </c>
      <c r="H24" s="23" t="s">
        <v>7</v>
      </c>
      <c r="I24" s="24">
        <f t="shared" si="3"/>
        <v>16.614331290102879</v>
      </c>
      <c r="J24" s="24">
        <f t="shared" si="1"/>
        <v>247.19466666666668</v>
      </c>
    </row>
    <row r="25" spans="1:10" ht="15" customHeight="1" x14ac:dyDescent="0.25">
      <c r="A25" s="7" t="s">
        <v>38</v>
      </c>
      <c r="B25" s="8" t="s">
        <v>39</v>
      </c>
      <c r="C25" s="23">
        <v>5195587.1399999997</v>
      </c>
      <c r="D25" s="23">
        <v>51681394.490000002</v>
      </c>
      <c r="E25" s="23">
        <v>3169533.28</v>
      </c>
      <c r="F25" s="23">
        <v>51681394.490000002</v>
      </c>
      <c r="G25" s="23">
        <v>3169533.28</v>
      </c>
      <c r="H25" s="23" t="s">
        <v>7</v>
      </c>
      <c r="I25" s="24">
        <f t="shared" si="3"/>
        <v>6.1328323495862387</v>
      </c>
      <c r="J25" s="24">
        <f t="shared" si="1"/>
        <v>61.004332996328117</v>
      </c>
    </row>
    <row r="26" spans="1:10" ht="28.5" customHeight="1" x14ac:dyDescent="0.25">
      <c r="A26" s="7" t="s">
        <v>40</v>
      </c>
      <c r="B26" s="8" t="s">
        <v>41</v>
      </c>
      <c r="C26" s="23">
        <v>46798.31</v>
      </c>
      <c r="D26" s="23">
        <v>2486689.69</v>
      </c>
      <c r="E26" s="23">
        <v>0</v>
      </c>
      <c r="F26" s="23">
        <v>2486689.69</v>
      </c>
      <c r="G26" s="23">
        <v>0</v>
      </c>
      <c r="H26" s="23" t="s">
        <v>7</v>
      </c>
      <c r="I26" s="24">
        <f t="shared" si="3"/>
        <v>0</v>
      </c>
      <c r="J26" s="24">
        <f t="shared" si="1"/>
        <v>0</v>
      </c>
    </row>
    <row r="27" spans="1:10" ht="31.5" x14ac:dyDescent="0.25">
      <c r="A27" s="5" t="s">
        <v>42</v>
      </c>
      <c r="B27" s="6" t="s">
        <v>43</v>
      </c>
      <c r="C27" s="21">
        <f>C28+C29+C30</f>
        <v>3063543.04</v>
      </c>
      <c r="D27" s="21">
        <f>D28+D29+D30+D31</f>
        <v>58161884.909999996</v>
      </c>
      <c r="E27" s="21">
        <f>E28+E29+E30</f>
        <v>4190412.37</v>
      </c>
      <c r="F27" s="21">
        <f>F28+F29+F30</f>
        <v>210287055.39000002</v>
      </c>
      <c r="G27" s="21">
        <f>G28+G29+G30+G31</f>
        <v>5226098.2</v>
      </c>
      <c r="H27" s="21" t="s">
        <v>7</v>
      </c>
      <c r="I27" s="22">
        <f t="shared" si="3"/>
        <v>8.9854347191238588</v>
      </c>
      <c r="J27" s="22">
        <f t="shared" si="1"/>
        <v>170.59000418025792</v>
      </c>
    </row>
    <row r="28" spans="1:10" ht="15.75" x14ac:dyDescent="0.25">
      <c r="A28" s="7" t="s">
        <v>44</v>
      </c>
      <c r="B28" s="8" t="s">
        <v>45</v>
      </c>
      <c r="C28" s="23">
        <v>5985.88</v>
      </c>
      <c r="D28" s="23">
        <v>36000</v>
      </c>
      <c r="E28" s="23">
        <v>12397.58</v>
      </c>
      <c r="F28" s="23">
        <v>100000</v>
      </c>
      <c r="G28" s="23">
        <v>12202.38</v>
      </c>
      <c r="H28" s="23" t="s">
        <v>7</v>
      </c>
      <c r="I28" s="24">
        <f t="shared" si="3"/>
        <v>33.895499999999998</v>
      </c>
      <c r="J28" s="24">
        <f t="shared" si="1"/>
        <v>203.85273343267821</v>
      </c>
    </row>
    <row r="29" spans="1:10" ht="15.75" x14ac:dyDescent="0.25">
      <c r="A29" s="7" t="s">
        <v>46</v>
      </c>
      <c r="B29" s="8" t="s">
        <v>47</v>
      </c>
      <c r="C29" s="23">
        <v>12069.99</v>
      </c>
      <c r="D29" s="23">
        <v>35881222.909999996</v>
      </c>
      <c r="E29" s="23">
        <v>358861.68</v>
      </c>
      <c r="F29" s="23">
        <v>189474029.34</v>
      </c>
      <c r="G29" s="23">
        <v>512107.5</v>
      </c>
      <c r="H29" s="23" t="s">
        <v>7</v>
      </c>
      <c r="I29" s="24">
        <f t="shared" si="3"/>
        <v>1.4272297833451968</v>
      </c>
      <c r="J29" s="24">
        <v>0</v>
      </c>
    </row>
    <row r="30" spans="1:10" ht="18" customHeight="1" x14ac:dyDescent="0.25">
      <c r="A30" s="7" t="s">
        <v>48</v>
      </c>
      <c r="B30" s="8" t="s">
        <v>49</v>
      </c>
      <c r="C30" s="23">
        <v>3045487.17</v>
      </c>
      <c r="D30" s="23">
        <v>22244662</v>
      </c>
      <c r="E30" s="23">
        <v>3819153.11</v>
      </c>
      <c r="F30" s="23">
        <v>20713026.050000001</v>
      </c>
      <c r="G30" s="23">
        <v>4701788.32</v>
      </c>
      <c r="H30" s="23" t="s">
        <v>7</v>
      </c>
      <c r="I30" s="24">
        <f t="shared" si="3"/>
        <v>21.136703807861863</v>
      </c>
      <c r="J30" s="24">
        <f t="shared" si="1"/>
        <v>154.38542530454987</v>
      </c>
    </row>
    <row r="31" spans="1:10" ht="18" hidden="1" customHeight="1" x14ac:dyDescent="0.25">
      <c r="A31" s="7" t="s">
        <v>100</v>
      </c>
      <c r="B31" s="8" t="s">
        <v>101</v>
      </c>
      <c r="C31" s="23"/>
      <c r="D31" s="23"/>
      <c r="E31" s="23"/>
      <c r="F31" s="23"/>
      <c r="G31" s="23"/>
      <c r="H31" s="23"/>
      <c r="I31" s="24" t="e">
        <f t="shared" si="3"/>
        <v>#DIV/0!</v>
      </c>
      <c r="J31" s="24"/>
    </row>
    <row r="32" spans="1:10" ht="19.5" customHeight="1" x14ac:dyDescent="0.25">
      <c r="A32" s="5" t="s">
        <v>95</v>
      </c>
      <c r="B32" s="6" t="s">
        <v>96</v>
      </c>
      <c r="C32" s="21"/>
      <c r="D32" s="21">
        <f>D33</f>
        <v>1442299.9</v>
      </c>
      <c r="E32" s="21"/>
      <c r="F32" s="21"/>
      <c r="G32" s="21">
        <f>G33</f>
        <v>0</v>
      </c>
      <c r="H32" s="21"/>
      <c r="I32" s="22">
        <f t="shared" si="3"/>
        <v>0</v>
      </c>
      <c r="J32" s="22"/>
    </row>
    <row r="33" spans="1:10" ht="29.25" customHeight="1" x14ac:dyDescent="0.25">
      <c r="A33" s="7" t="s">
        <v>115</v>
      </c>
      <c r="B33" s="8" t="s">
        <v>116</v>
      </c>
      <c r="C33" s="21"/>
      <c r="D33" s="23">
        <v>1442299.9</v>
      </c>
      <c r="E33" s="23">
        <v>0</v>
      </c>
      <c r="F33" s="23">
        <v>1442299.9</v>
      </c>
      <c r="G33" s="23">
        <v>0</v>
      </c>
      <c r="H33" s="21"/>
      <c r="I33" s="24">
        <v>0</v>
      </c>
      <c r="J33" s="22"/>
    </row>
    <row r="34" spans="1:10" ht="15.75" x14ac:dyDescent="0.25">
      <c r="A34" s="5" t="s">
        <v>50</v>
      </c>
      <c r="B34" s="6" t="s">
        <v>51</v>
      </c>
      <c r="C34" s="21">
        <f>SUM(C35:C39)</f>
        <v>62881977.839999996</v>
      </c>
      <c r="D34" s="21">
        <f>SUM(D35:D39)</f>
        <v>467483320.11999995</v>
      </c>
      <c r="E34" s="21">
        <f>SUM(E35:E39)</f>
        <v>96505045.469999999</v>
      </c>
      <c r="F34" s="21">
        <f>SUM(F35:F39)</f>
        <v>467483320.11999995</v>
      </c>
      <c r="G34" s="21">
        <f>SUM(G35:G39)</f>
        <v>96505045.469999999</v>
      </c>
      <c r="H34" s="21" t="s">
        <v>7</v>
      </c>
      <c r="I34" s="22">
        <f t="shared" si="3"/>
        <v>20.643527012948351</v>
      </c>
      <c r="J34" s="22">
        <f t="shared" si="1"/>
        <v>153.47011780633267</v>
      </c>
    </row>
    <row r="35" spans="1:10" ht="15.75" x14ac:dyDescent="0.25">
      <c r="A35" s="7" t="s">
        <v>52</v>
      </c>
      <c r="B35" s="8" t="s">
        <v>53</v>
      </c>
      <c r="C35" s="23">
        <v>15475014.869999999</v>
      </c>
      <c r="D35" s="23">
        <v>92482638</v>
      </c>
      <c r="E35" s="23">
        <v>22451050.310000002</v>
      </c>
      <c r="F35" s="23">
        <v>92482638</v>
      </c>
      <c r="G35" s="23">
        <v>22451050.310000002</v>
      </c>
      <c r="H35" s="23" t="s">
        <v>7</v>
      </c>
      <c r="I35" s="24">
        <f t="shared" si="3"/>
        <v>24.275962273048485</v>
      </c>
      <c r="J35" s="24">
        <f t="shared" si="1"/>
        <v>145.07934563296482</v>
      </c>
    </row>
    <row r="36" spans="1:10" ht="15.75" x14ac:dyDescent="0.25">
      <c r="A36" s="7" t="s">
        <v>54</v>
      </c>
      <c r="B36" s="8" t="s">
        <v>55</v>
      </c>
      <c r="C36" s="23">
        <v>36516376.079999998</v>
      </c>
      <c r="D36" s="23">
        <v>283288808.41999996</v>
      </c>
      <c r="E36" s="23">
        <v>50847688.260000005</v>
      </c>
      <c r="F36" s="23">
        <v>283288808.41999996</v>
      </c>
      <c r="G36" s="23">
        <v>50847688.260000005</v>
      </c>
      <c r="H36" s="23" t="s">
        <v>7</v>
      </c>
      <c r="I36" s="24">
        <f t="shared" si="3"/>
        <v>17.94906355234971</v>
      </c>
      <c r="J36" s="24">
        <f t="shared" si="1"/>
        <v>139.24626076969687</v>
      </c>
    </row>
    <row r="37" spans="1:10" ht="18" customHeight="1" x14ac:dyDescent="0.25">
      <c r="A37" s="7" t="s">
        <v>85</v>
      </c>
      <c r="B37" s="8" t="s">
        <v>86</v>
      </c>
      <c r="C37" s="23">
        <v>6337216.8300000001</v>
      </c>
      <c r="D37" s="23">
        <v>46844071.700000003</v>
      </c>
      <c r="E37" s="23">
        <v>11569677.460000001</v>
      </c>
      <c r="F37" s="23">
        <v>46844071.700000003</v>
      </c>
      <c r="G37" s="23">
        <v>11569677.460000001</v>
      </c>
      <c r="H37" s="23"/>
      <c r="I37" s="24">
        <f t="shared" si="3"/>
        <v>24.698274595118082</v>
      </c>
      <c r="J37" s="24">
        <f t="shared" si="1"/>
        <v>182.56717057920204</v>
      </c>
    </row>
    <row r="38" spans="1:10" ht="18" customHeight="1" x14ac:dyDescent="0.25">
      <c r="A38" s="7" t="s">
        <v>102</v>
      </c>
      <c r="B38" s="8" t="s">
        <v>56</v>
      </c>
      <c r="C38" s="23"/>
      <c r="D38" s="23">
        <v>116093</v>
      </c>
      <c r="E38" s="23">
        <v>0</v>
      </c>
      <c r="F38" s="23">
        <v>116093</v>
      </c>
      <c r="G38" s="23">
        <v>0</v>
      </c>
      <c r="H38" s="23" t="s">
        <v>7</v>
      </c>
      <c r="I38" s="24">
        <f t="shared" si="3"/>
        <v>0</v>
      </c>
      <c r="J38" s="24">
        <v>0</v>
      </c>
    </row>
    <row r="39" spans="1:10" ht="17.25" customHeight="1" x14ac:dyDescent="0.25">
      <c r="A39" s="7" t="s">
        <v>57</v>
      </c>
      <c r="B39" s="8" t="s">
        <v>58</v>
      </c>
      <c r="C39" s="23">
        <v>4553370.0599999996</v>
      </c>
      <c r="D39" s="23">
        <v>44751709</v>
      </c>
      <c r="E39" s="23">
        <v>11636629.439999999</v>
      </c>
      <c r="F39" s="23">
        <v>44751709</v>
      </c>
      <c r="G39" s="23">
        <v>11636629.439999999</v>
      </c>
      <c r="H39" s="23" t="s">
        <v>7</v>
      </c>
      <c r="I39" s="24">
        <f t="shared" si="3"/>
        <v>26.002648167023075</v>
      </c>
      <c r="J39" s="24">
        <f t="shared" si="1"/>
        <v>255.56081071082545</v>
      </c>
    </row>
    <row r="40" spans="1:10" ht="15.75" x14ac:dyDescent="0.25">
      <c r="A40" s="5" t="s">
        <v>59</v>
      </c>
      <c r="B40" s="6" t="s">
        <v>60</v>
      </c>
      <c r="C40" s="21">
        <f>C41+C42</f>
        <v>9424856.2799999993</v>
      </c>
      <c r="D40" s="21">
        <f>D41+D42</f>
        <v>62490146.209999993</v>
      </c>
      <c r="E40" s="21">
        <f>E41+E42</f>
        <v>14110947.220000001</v>
      </c>
      <c r="F40" s="21">
        <f>F41+F42</f>
        <v>62490146.209999993</v>
      </c>
      <c r="G40" s="21">
        <f>G41+G42</f>
        <v>14110947.220000001</v>
      </c>
      <c r="H40" s="21" t="s">
        <v>7</v>
      </c>
      <c r="I40" s="22">
        <f t="shared" si="3"/>
        <v>22.581075698846572</v>
      </c>
      <c r="J40" s="22">
        <f t="shared" si="1"/>
        <v>149.72055595101341</v>
      </c>
    </row>
    <row r="41" spans="1:10" ht="17.25" customHeight="1" x14ac:dyDescent="0.25">
      <c r="A41" s="7" t="s">
        <v>61</v>
      </c>
      <c r="B41" s="8" t="s">
        <v>62</v>
      </c>
      <c r="C41" s="23">
        <v>9424856.2799999993</v>
      </c>
      <c r="D41" s="23">
        <v>56784231.209999993</v>
      </c>
      <c r="E41" s="23">
        <v>12445485.140000001</v>
      </c>
      <c r="F41" s="23">
        <v>56784231.209999993</v>
      </c>
      <c r="G41" s="23">
        <v>12445485.140000001</v>
      </c>
      <c r="H41" s="23" t="s">
        <v>7</v>
      </c>
      <c r="I41" s="24">
        <f t="shared" si="3"/>
        <v>21.917150016479024</v>
      </c>
      <c r="J41" s="24">
        <f t="shared" si="1"/>
        <v>132.04960129110853</v>
      </c>
    </row>
    <row r="42" spans="1:10" ht="28.5" customHeight="1" x14ac:dyDescent="0.25">
      <c r="A42" s="7" t="s">
        <v>63</v>
      </c>
      <c r="B42" s="8" t="s">
        <v>64</v>
      </c>
      <c r="C42" s="23"/>
      <c r="D42" s="23">
        <v>5705915</v>
      </c>
      <c r="E42" s="23">
        <v>1665462.08</v>
      </c>
      <c r="F42" s="23">
        <v>5705915</v>
      </c>
      <c r="G42" s="23">
        <v>1665462.08</v>
      </c>
      <c r="H42" s="23" t="s">
        <v>7</v>
      </c>
      <c r="I42" s="24">
        <f t="shared" si="3"/>
        <v>29.188343674940832</v>
      </c>
      <c r="J42" s="24"/>
    </row>
    <row r="43" spans="1:10" ht="15.75" x14ac:dyDescent="0.25">
      <c r="A43" s="5" t="s">
        <v>65</v>
      </c>
      <c r="B43" s="6" t="s">
        <v>66</v>
      </c>
      <c r="C43" s="21">
        <f>C44+C45+C46+C47</f>
        <v>3599169.56</v>
      </c>
      <c r="D43" s="21">
        <f>D44+D45+D46+D47</f>
        <v>33839132</v>
      </c>
      <c r="E43" s="21">
        <f>SUM(E44:E47)</f>
        <v>5854193.8899999997</v>
      </c>
      <c r="F43" s="21">
        <f>SUM(F44:F47)</f>
        <v>33839132</v>
      </c>
      <c r="G43" s="21">
        <f>G44+G45+G46+G47</f>
        <v>5854193.8899999997</v>
      </c>
      <c r="H43" s="21" t="s">
        <v>7</v>
      </c>
      <c r="I43" s="22">
        <f t="shared" si="3"/>
        <v>17.300071083383582</v>
      </c>
      <c r="J43" s="22">
        <f t="shared" si="1"/>
        <v>162.65401761177372</v>
      </c>
    </row>
    <row r="44" spans="1:10" ht="17.25" customHeight="1" x14ac:dyDescent="0.25">
      <c r="A44" s="7" t="s">
        <v>67</v>
      </c>
      <c r="B44" s="8" t="s">
        <v>68</v>
      </c>
      <c r="C44" s="23">
        <v>1528038.49</v>
      </c>
      <c r="D44" s="23">
        <v>6077000</v>
      </c>
      <c r="E44" s="23">
        <v>1552103.88</v>
      </c>
      <c r="F44" s="23">
        <v>6077000</v>
      </c>
      <c r="G44" s="23">
        <v>1552103.88</v>
      </c>
      <c r="H44" s="23" t="s">
        <v>7</v>
      </c>
      <c r="I44" s="24">
        <f t="shared" si="3"/>
        <v>25.540626624979428</v>
      </c>
      <c r="J44" s="24">
        <f t="shared" si="1"/>
        <v>101.57492040661882</v>
      </c>
    </row>
    <row r="45" spans="1:10" ht="12" hidden="1" customHeight="1" x14ac:dyDescent="0.25">
      <c r="A45" s="7" t="s">
        <v>69</v>
      </c>
      <c r="B45" s="8" t="s">
        <v>70</v>
      </c>
      <c r="C45" s="23">
        <v>15600</v>
      </c>
      <c r="D45" s="23"/>
      <c r="E45" s="23"/>
      <c r="F45" s="23"/>
      <c r="G45" s="23"/>
      <c r="H45" s="23" t="s">
        <v>7</v>
      </c>
      <c r="I45" s="24" t="e">
        <f t="shared" si="3"/>
        <v>#DIV/0!</v>
      </c>
      <c r="J45" s="24">
        <f t="shared" si="1"/>
        <v>0</v>
      </c>
    </row>
    <row r="46" spans="1:10" ht="15.75" x14ac:dyDescent="0.25">
      <c r="A46" s="7" t="s">
        <v>71</v>
      </c>
      <c r="B46" s="8" t="s">
        <v>72</v>
      </c>
      <c r="C46" s="23">
        <v>1758367.41</v>
      </c>
      <c r="D46" s="23">
        <v>27662132</v>
      </c>
      <c r="E46" s="23">
        <v>4302090.01</v>
      </c>
      <c r="F46" s="23">
        <v>27662132</v>
      </c>
      <c r="G46" s="23">
        <v>4302090.01</v>
      </c>
      <c r="H46" s="23" t="s">
        <v>7</v>
      </c>
      <c r="I46" s="24">
        <f t="shared" si="3"/>
        <v>15.552272001304887</v>
      </c>
      <c r="J46" s="24">
        <f t="shared" si="1"/>
        <v>244.66388455186393</v>
      </c>
    </row>
    <row r="47" spans="1:10" ht="18.75" customHeight="1" x14ac:dyDescent="0.25">
      <c r="A47" s="7" t="s">
        <v>73</v>
      </c>
      <c r="B47" s="8" t="s">
        <v>74</v>
      </c>
      <c r="C47" s="23">
        <v>297163.65999999997</v>
      </c>
      <c r="D47" s="23">
        <v>100000</v>
      </c>
      <c r="E47" s="23">
        <v>0</v>
      </c>
      <c r="F47" s="23">
        <v>100000</v>
      </c>
      <c r="G47" s="23">
        <v>0</v>
      </c>
      <c r="H47" s="23" t="s">
        <v>7</v>
      </c>
      <c r="I47" s="24">
        <f t="shared" si="3"/>
        <v>0</v>
      </c>
      <c r="J47" s="24">
        <f t="shared" si="1"/>
        <v>0</v>
      </c>
    </row>
    <row r="48" spans="1:10" ht="15.75" x14ac:dyDescent="0.25">
      <c r="A48" s="5" t="s">
        <v>75</v>
      </c>
      <c r="B48" s="6" t="s">
        <v>76</v>
      </c>
      <c r="C48" s="21">
        <f>C49</f>
        <v>3350683.45</v>
      </c>
      <c r="D48" s="21">
        <f>D49+D50</f>
        <v>22380840</v>
      </c>
      <c r="E48" s="21">
        <f>SUM(E50:E50)</f>
        <v>0</v>
      </c>
      <c r="F48" s="21">
        <f>SUM(F50:F50)</f>
        <v>0</v>
      </c>
      <c r="G48" s="21">
        <f>G49</f>
        <v>4442064.25</v>
      </c>
      <c r="H48" s="21" t="s">
        <v>7</v>
      </c>
      <c r="I48" s="22">
        <f t="shared" si="3"/>
        <v>19.847620777414967</v>
      </c>
      <c r="J48" s="22">
        <f t="shared" si="1"/>
        <v>132.57188619235279</v>
      </c>
    </row>
    <row r="49" spans="1:10" ht="19.5" customHeight="1" x14ac:dyDescent="0.25">
      <c r="A49" s="7" t="s">
        <v>90</v>
      </c>
      <c r="B49" s="6" t="s">
        <v>89</v>
      </c>
      <c r="C49" s="23">
        <v>3350683.45</v>
      </c>
      <c r="D49" s="23">
        <v>22380840</v>
      </c>
      <c r="E49" s="23">
        <v>4442064.25</v>
      </c>
      <c r="F49" s="23">
        <v>22380840</v>
      </c>
      <c r="G49" s="23">
        <v>4442064.25</v>
      </c>
      <c r="H49" s="21"/>
      <c r="I49" s="24">
        <f t="shared" ref="I49:I52" si="5">G49/D49*100</f>
        <v>19.847620777414967</v>
      </c>
      <c r="J49" s="24">
        <f t="shared" ref="J49:J52" si="6">G49/C49*100</f>
        <v>132.57188619235279</v>
      </c>
    </row>
    <row r="50" spans="1:10" ht="21.75" hidden="1" customHeight="1" x14ac:dyDescent="0.25">
      <c r="A50" s="7" t="s">
        <v>77</v>
      </c>
      <c r="B50" s="8" t="s">
        <v>78</v>
      </c>
      <c r="C50" s="23"/>
      <c r="D50" s="23"/>
      <c r="E50" s="23"/>
      <c r="F50" s="23"/>
      <c r="G50" s="23"/>
      <c r="H50" s="23" t="s">
        <v>7</v>
      </c>
      <c r="I50" s="24"/>
      <c r="J50" s="24"/>
    </row>
    <row r="51" spans="1:10" ht="36" customHeight="1" x14ac:dyDescent="0.25">
      <c r="A51" s="5" t="s">
        <v>104</v>
      </c>
      <c r="B51" s="6" t="s">
        <v>91</v>
      </c>
      <c r="C51" s="21">
        <f>SUM(C52:C52)</f>
        <v>93895.46</v>
      </c>
      <c r="D51" s="21">
        <f>SUM(D52:D52)</f>
        <v>3500</v>
      </c>
      <c r="E51" s="23"/>
      <c r="F51" s="23"/>
      <c r="G51" s="21">
        <f>SUM(G52:G52)</f>
        <v>0</v>
      </c>
      <c r="H51" s="23"/>
      <c r="I51" s="24">
        <f t="shared" si="5"/>
        <v>0</v>
      </c>
      <c r="J51" s="24">
        <f t="shared" si="6"/>
        <v>0</v>
      </c>
    </row>
    <row r="52" spans="1:10" ht="30.75" customHeight="1" x14ac:dyDescent="0.25">
      <c r="A52" s="7" t="s">
        <v>105</v>
      </c>
      <c r="B52" s="8" t="s">
        <v>92</v>
      </c>
      <c r="C52" s="23">
        <v>93895.46</v>
      </c>
      <c r="D52" s="23">
        <v>3500</v>
      </c>
      <c r="E52" s="23">
        <v>3500</v>
      </c>
      <c r="F52" s="23">
        <v>3500</v>
      </c>
      <c r="G52" s="23">
        <v>0</v>
      </c>
      <c r="H52" s="23"/>
      <c r="I52" s="24">
        <f t="shared" si="5"/>
        <v>0</v>
      </c>
      <c r="J52" s="24">
        <f t="shared" si="6"/>
        <v>0</v>
      </c>
    </row>
    <row r="53" spans="1:10" ht="62.25" customHeight="1" x14ac:dyDescent="0.25">
      <c r="A53" s="5" t="s">
        <v>106</v>
      </c>
      <c r="B53" s="6" t="s">
        <v>79</v>
      </c>
      <c r="C53" s="21">
        <f>C54+C56+C55</f>
        <v>1247251</v>
      </c>
      <c r="D53" s="21">
        <f>D54+D56+D55</f>
        <v>3828000</v>
      </c>
      <c r="E53" s="21">
        <f t="shared" ref="E53:F53" si="7">E54+E56</f>
        <v>456999</v>
      </c>
      <c r="F53" s="21">
        <f t="shared" si="7"/>
        <v>1828000</v>
      </c>
      <c r="G53" s="21">
        <f>G54+G56+G55</f>
        <v>1128759</v>
      </c>
      <c r="H53" s="21" t="s">
        <v>7</v>
      </c>
      <c r="I53" s="24">
        <f t="shared" si="3"/>
        <v>29.486912225705332</v>
      </c>
      <c r="J53" s="22">
        <f t="shared" si="1"/>
        <v>90.499747043698491</v>
      </c>
    </row>
    <row r="54" spans="1:10" ht="45.75" customHeight="1" x14ac:dyDescent="0.25">
      <c r="A54" s="7" t="s">
        <v>107</v>
      </c>
      <c r="B54" s="8" t="s">
        <v>80</v>
      </c>
      <c r="C54" s="23">
        <v>358251</v>
      </c>
      <c r="D54" s="23">
        <v>1828000</v>
      </c>
      <c r="E54" s="23">
        <v>456999</v>
      </c>
      <c r="F54" s="23">
        <v>1828000</v>
      </c>
      <c r="G54" s="23">
        <v>456999</v>
      </c>
      <c r="H54" s="23" t="s">
        <v>7</v>
      </c>
      <c r="I54" s="24">
        <f t="shared" si="3"/>
        <v>24.999945295404814</v>
      </c>
      <c r="J54" s="24">
        <f t="shared" si="1"/>
        <v>127.56391468551378</v>
      </c>
    </row>
    <row r="55" spans="1:10" ht="33.75" customHeight="1" x14ac:dyDescent="0.25">
      <c r="A55" s="7" t="s">
        <v>114</v>
      </c>
      <c r="B55" s="8" t="s">
        <v>82</v>
      </c>
      <c r="C55" s="23">
        <v>889000</v>
      </c>
      <c r="D55" s="23">
        <v>2000000</v>
      </c>
      <c r="E55" s="23">
        <v>671760</v>
      </c>
      <c r="F55" s="23">
        <v>2000000</v>
      </c>
      <c r="G55" s="23">
        <v>671760</v>
      </c>
      <c r="H55" s="23" t="s">
        <v>7</v>
      </c>
      <c r="I55" s="24">
        <f t="shared" si="3"/>
        <v>33.588000000000001</v>
      </c>
      <c r="J55" s="24">
        <f t="shared" si="1"/>
        <v>75.56355455568054</v>
      </c>
    </row>
    <row r="56" spans="1:10" ht="34.5" hidden="1" customHeight="1" x14ac:dyDescent="0.25">
      <c r="A56" s="7" t="s">
        <v>81</v>
      </c>
      <c r="B56" s="8" t="s">
        <v>82</v>
      </c>
      <c r="C56" s="23"/>
      <c r="D56" s="23"/>
      <c r="E56" s="23"/>
      <c r="F56" s="23"/>
      <c r="G56" s="23"/>
      <c r="H56" s="23" t="s">
        <v>7</v>
      </c>
      <c r="I56" s="24" t="e">
        <f t="shared" si="3"/>
        <v>#DIV/0!</v>
      </c>
      <c r="J56" s="24" t="e">
        <f t="shared" si="1"/>
        <v>#DIV/0!</v>
      </c>
    </row>
    <row r="57" spans="1:10" ht="26.25" customHeight="1" x14ac:dyDescent="0.25">
      <c r="A57" s="29" t="s">
        <v>83</v>
      </c>
      <c r="B57" s="30"/>
      <c r="C57" s="21">
        <f>C7+C16+C18+C21+C27+C34+C40+C43+C48+C51+C53+C32</f>
        <v>107891660.77</v>
      </c>
      <c r="D57" s="21">
        <f>D7+D16+D18+D21+D27+D34+D40+D43+D48+D51+D53+D32</f>
        <v>786286253.10000002</v>
      </c>
      <c r="E57" s="21">
        <f>E7+E16+E18+E21+E27+E34+E40+E43+E48+E53</f>
        <v>141679619.53999999</v>
      </c>
      <c r="F57" s="21">
        <f>F7+F16+F18+F21+F27+F34+F40+F43+F48+F53</f>
        <v>911584783.68000007</v>
      </c>
      <c r="G57" s="21">
        <f>G7+G16+G18+G21+G27+G34+G40+G43+G48+G51+G53+G32</f>
        <v>147829129.62</v>
      </c>
      <c r="H57" s="25"/>
      <c r="I57" s="22">
        <f t="shared" si="3"/>
        <v>18.8009302003146</v>
      </c>
      <c r="J57" s="22">
        <f t="shared" si="1"/>
        <v>137.01627036322802</v>
      </c>
    </row>
    <row r="58" spans="1:10" ht="9.75" customHeight="1" x14ac:dyDescent="0.25">
      <c r="A58" s="15"/>
      <c r="B58" s="14"/>
      <c r="C58" s="14"/>
      <c r="D58" s="14"/>
      <c r="E58" s="16"/>
      <c r="F58" s="16"/>
      <c r="G58" s="16"/>
      <c r="H58" s="16" t="s">
        <v>84</v>
      </c>
      <c r="I58" s="17"/>
      <c r="J58" s="17"/>
    </row>
    <row r="59" spans="1:10" ht="4.5" hidden="1" customHeight="1" x14ac:dyDescent="0.25">
      <c r="A59" s="18"/>
      <c r="B59" s="18"/>
      <c r="C59" s="18"/>
      <c r="D59" s="18"/>
      <c r="E59" s="18"/>
      <c r="F59" s="18"/>
      <c r="G59" s="18"/>
      <c r="H59" s="18"/>
      <c r="I59" s="17"/>
      <c r="J59" s="17"/>
    </row>
    <row r="60" spans="1:10" s="10" customFormat="1" ht="47.25" x14ac:dyDescent="0.25">
      <c r="A60" s="9" t="s">
        <v>111</v>
      </c>
      <c r="G60" s="10" t="s">
        <v>108</v>
      </c>
      <c r="I60" s="11"/>
      <c r="J60" s="11"/>
    </row>
    <row r="61" spans="1:10" ht="15.75" x14ac:dyDescent="0.25">
      <c r="A61" s="19"/>
      <c r="B61" s="18"/>
      <c r="C61" s="18"/>
      <c r="D61" s="18"/>
      <c r="E61" s="18"/>
      <c r="F61" s="18"/>
      <c r="G61" s="18"/>
      <c r="H61" s="18"/>
      <c r="I61" s="17"/>
      <c r="J61" s="17"/>
    </row>
    <row r="62" spans="1:10" ht="15.75" x14ac:dyDescent="0.25">
      <c r="A62" s="27" t="s">
        <v>93</v>
      </c>
      <c r="B62" s="18"/>
      <c r="C62" s="18"/>
      <c r="D62" s="18"/>
      <c r="E62" s="18"/>
      <c r="F62" s="18"/>
      <c r="G62" s="18"/>
      <c r="H62" s="18"/>
      <c r="I62" s="17"/>
      <c r="J62" s="17"/>
    </row>
    <row r="63" spans="1:10" ht="15.75" x14ac:dyDescent="0.25">
      <c r="A63" s="27" t="s">
        <v>94</v>
      </c>
      <c r="B63" s="18"/>
      <c r="C63" s="20"/>
      <c r="D63" s="20"/>
      <c r="E63" s="20"/>
      <c r="F63" s="20"/>
      <c r="G63" s="20"/>
      <c r="H63" s="18"/>
      <c r="I63" s="17"/>
      <c r="J63" s="17"/>
    </row>
    <row r="64" spans="1:10" ht="15.75" x14ac:dyDescent="0.25">
      <c r="A64" s="18"/>
      <c r="B64" s="18"/>
      <c r="C64" s="18"/>
      <c r="D64" s="18"/>
      <c r="E64" s="18"/>
      <c r="F64" s="18"/>
      <c r="G64" s="18"/>
      <c r="H64" s="18"/>
      <c r="I64" s="17"/>
      <c r="J64" s="17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39370078740157483" right="0" top="0" bottom="0" header="0" footer="0"/>
  <pageSetup paperSize="9" scale="7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2024-05-02T11:03:04Z</dcterms:modified>
</cp:coreProperties>
</file>