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2" sheetId="2" r:id="rId1"/>
    <sheet name="Лист3" sheetId="3" r:id="rId2"/>
  </sheets>
  <definedNames>
    <definedName name="_xlnm.Print_Titles" localSheetId="0">Лист2!$4:$6</definedName>
  </definedNames>
  <calcPr calcId="145621"/>
</workbook>
</file>

<file path=xl/calcChain.xml><?xml version="1.0" encoding="utf-8"?>
<calcChain xmlns="http://schemas.openxmlformats.org/spreadsheetml/2006/main">
  <c r="I55" i="2" l="1"/>
  <c r="J42" i="2" l="1"/>
  <c r="J33" i="2"/>
  <c r="J32" i="2"/>
  <c r="I33" i="2"/>
  <c r="I32" i="2"/>
  <c r="G32" i="2"/>
  <c r="D32" i="2"/>
  <c r="G27" i="2"/>
  <c r="D27" i="2"/>
  <c r="J31" i="2"/>
  <c r="I31" i="2"/>
  <c r="I30" i="2"/>
  <c r="J30" i="2"/>
  <c r="C53" i="2" l="1"/>
  <c r="C51" i="2"/>
  <c r="C48" i="2"/>
  <c r="C43" i="2"/>
  <c r="C40" i="2"/>
  <c r="C34" i="2"/>
  <c r="C27" i="2"/>
  <c r="C21" i="2"/>
  <c r="C18" i="2"/>
  <c r="C16" i="2"/>
  <c r="C7" i="2"/>
  <c r="C57" i="2" l="1"/>
  <c r="G53" i="2"/>
  <c r="D53" i="2"/>
  <c r="D7" i="2"/>
  <c r="J11" i="2" l="1"/>
  <c r="J56" i="2"/>
  <c r="G7" i="2"/>
  <c r="I11" i="2"/>
  <c r="F53" i="2"/>
  <c r="E53" i="2"/>
  <c r="J37" i="2"/>
  <c r="I52" i="2" l="1"/>
  <c r="J52" i="2"/>
  <c r="J49" i="2"/>
  <c r="I49" i="2"/>
  <c r="D48" i="2" l="1"/>
  <c r="D43" i="2"/>
  <c r="D21" i="2"/>
  <c r="G48" i="2"/>
  <c r="G43" i="2"/>
  <c r="G21" i="2"/>
  <c r="G51" i="2" l="1"/>
  <c r="D51" i="2"/>
  <c r="I51" i="2" l="1"/>
  <c r="J51" i="2"/>
  <c r="I8" i="2"/>
  <c r="J23" i="2"/>
  <c r="I37" i="2" l="1"/>
  <c r="I56" i="2" l="1"/>
  <c r="J55" i="2"/>
  <c r="J54" i="2"/>
  <c r="I54" i="2"/>
  <c r="J53" i="2"/>
  <c r="F48" i="2"/>
  <c r="E48" i="2"/>
  <c r="J48" i="2"/>
  <c r="J47" i="2"/>
  <c r="I47" i="2"/>
  <c r="J46" i="2"/>
  <c r="I46" i="2"/>
  <c r="J45" i="2"/>
  <c r="I45" i="2"/>
  <c r="J44" i="2"/>
  <c r="I44" i="2"/>
  <c r="J43" i="2"/>
  <c r="F43" i="2"/>
  <c r="E43" i="2"/>
  <c r="I42" i="2"/>
  <c r="J41" i="2"/>
  <c r="I41" i="2"/>
  <c r="G40" i="2"/>
  <c r="J40" i="2" s="1"/>
  <c r="F40" i="2"/>
  <c r="E40" i="2"/>
  <c r="D40" i="2"/>
  <c r="J39" i="2"/>
  <c r="I39" i="2"/>
  <c r="I38" i="2"/>
  <c r="J36" i="2"/>
  <c r="I36" i="2"/>
  <c r="J35" i="2"/>
  <c r="I35" i="2"/>
  <c r="G34" i="2"/>
  <c r="F34" i="2"/>
  <c r="E34" i="2"/>
  <c r="D34" i="2"/>
  <c r="I29" i="2"/>
  <c r="J28" i="2"/>
  <c r="I28" i="2"/>
  <c r="J27" i="2"/>
  <c r="F27" i="2"/>
  <c r="E27" i="2"/>
  <c r="J26" i="2"/>
  <c r="I26" i="2"/>
  <c r="J25" i="2"/>
  <c r="I25" i="2"/>
  <c r="J24" i="2"/>
  <c r="I24" i="2"/>
  <c r="I23" i="2"/>
  <c r="I22" i="2"/>
  <c r="F21" i="2"/>
  <c r="E21" i="2"/>
  <c r="J20" i="2"/>
  <c r="I20" i="2"/>
  <c r="J19" i="2"/>
  <c r="I19" i="2"/>
  <c r="G18" i="2"/>
  <c r="J18" i="2" s="1"/>
  <c r="F18" i="2"/>
  <c r="E18" i="2"/>
  <c r="D18" i="2"/>
  <c r="J17" i="2"/>
  <c r="I17" i="2"/>
  <c r="H16" i="2"/>
  <c r="G16" i="2"/>
  <c r="F16" i="2"/>
  <c r="E16" i="2"/>
  <c r="D16" i="2"/>
  <c r="I15" i="2"/>
  <c r="I14" i="2"/>
  <c r="J12" i="2"/>
  <c r="I12" i="2"/>
  <c r="J10" i="2"/>
  <c r="I10" i="2"/>
  <c r="J9" i="2"/>
  <c r="I9" i="2"/>
  <c r="J8" i="2"/>
  <c r="F7" i="2"/>
  <c r="E7" i="2"/>
  <c r="D57" i="2" l="1"/>
  <c r="G57" i="2"/>
  <c r="J57" i="2" s="1"/>
  <c r="J34" i="2"/>
  <c r="J16" i="2"/>
  <c r="I53" i="2"/>
  <c r="I48" i="2"/>
  <c r="I43" i="2"/>
  <c r="I21" i="2"/>
  <c r="I18" i="2"/>
  <c r="I34" i="2"/>
  <c r="E57" i="2"/>
  <c r="F57" i="2"/>
  <c r="I7" i="2"/>
  <c r="I16" i="2"/>
  <c r="I27" i="2"/>
  <c r="I40" i="2"/>
  <c r="J7" i="2"/>
  <c r="J21" i="2"/>
  <c r="I57" i="2" l="1"/>
</calcChain>
</file>

<file path=xl/sharedStrings.xml><?xml version="1.0" encoding="utf-8"?>
<sst xmlns="http://schemas.openxmlformats.org/spreadsheetml/2006/main" count="156" uniqueCount="116">
  <si>
    <t>(рублей)</t>
  </si>
  <si>
    <t xml:space="preserve"> Наименование </t>
  </si>
  <si>
    <t>Рз Пр</t>
  </si>
  <si>
    <t>Уточненная бюджетная роспись                                                                             на 2016 год</t>
  </si>
  <si>
    <t>Процент исполнения к уточненной бюджетной росписи</t>
  </si>
  <si>
    <t>ОБЩЕГОСУДАРСТВЕННЫЕ ВОПРОСЫ</t>
  </si>
  <si>
    <t>0100</t>
  </si>
  <si>
    <t>-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</si>
  <si>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</si>
  <si>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</si>
  <si>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</si>
  <si>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</si>
  <si>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</si>
  <si>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</si>
  <si>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</si>
  <si>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</si>
  <si>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</si>
  <si>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</si>
  <si>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</si>
  <si>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</si>
  <si>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</si>
  <si>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</si>
  <si>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</si>
  <si>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</si>
  <si>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</si>
  <si>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</si>
  <si>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</si>
  <si>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</si>
  <si>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0309</t>
  </si>
  <si>
    <t>0310</t>
  </si>
  <si>
    <t>НАЦИОНАЛЬНАЯ ЭКОНОМИКА</t>
  </si>
  <si>
    <t>0400</t>
  </si>
  <si>
    <t>Сельское хозяйство и рыболовство</t>
  </si>
  <si>
    <t>0405</t>
  </si>
  <si>
    <t>Водное хозяйство</t>
  </si>
  <si>
    <t>0406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</si>
  <si>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</si>
  <si>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</si>
  <si>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</si>
  <si>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</si>
  <si>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</si>
  <si>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</si>
  <si>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</si>
  <si>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</si>
  <si>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</si>
  <si>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</si>
  <si>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</si>
  <si>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</si>
  <si>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</si>
  <si>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</si>
  <si>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</si>
  <si>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</si>
  <si>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</si>
  <si>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</si>
  <si>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</si>
  <si>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</si>
  <si>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</si>
  <si>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</si>
  <si>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</si>
  <si>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</si>
  <si>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</si>
  <si>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</si>
  <si>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</si>
  <si>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</si>
  <si>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</si>
  <si>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</si>
  <si>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</si>
  <si>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</si>
  <si>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</si>
  <si>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</si>
  <si>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</si>
  <si>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</si>
  <si>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</si>
  <si>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</si>
  <si>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</si>
  <si>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</si>
  <si>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</si>
  <si>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Массовый спорт</t>
  </si>
  <si>
    <t>1102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</si>
  <si>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</si>
  <si>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</si>
  <si>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</si>
  <si>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Иные дотации</t>
  </si>
  <si>
    <t>1402</t>
  </si>
  <si>
    <t>Прочие межбюджетные трансферты общего характера</t>
  </si>
  <si>
    <t>1403</t>
  </si>
  <si>
    <t>ВСЕГО:</t>
  </si>
  <si>
    <t>#Н/Д</t>
  </si>
  <si>
    <t>0703</t>
  </si>
  <si>
    <t>0107</t>
  </si>
  <si>
    <t>Обеспечение проведения выборов и референдумов</t>
  </si>
  <si>
    <t>1101</t>
  </si>
  <si>
    <t>Физическая культра</t>
  </si>
  <si>
    <t>1300</t>
  </si>
  <si>
    <t>1301</t>
  </si>
  <si>
    <t>Охрана окружающей среды</t>
  </si>
  <si>
    <t>0600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</si>
  <si>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</si>
  <si>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Дополнительное образование детей</t>
  </si>
  <si>
    <t>Сведения об исполнении бюджета Трубчевского муниципального района Брянской области  за 1 квартал 2023 года по расходам в разрезе разделов и подразделов классификации расходов с соответствующим периодом 2022 года</t>
  </si>
  <si>
    <t>Кассовое исполнение                                                               за 1 квартал 2022 года</t>
  </si>
  <si>
    <t>Уточненные плановые  назначения на 2023 год</t>
  </si>
  <si>
    <t>Кассовое исполнение                                                               за 1 квартал                                                                           2023 года</t>
  </si>
  <si>
    <t>Темп роста 2023 к соответствующему периоду 2022, %</t>
  </si>
  <si>
    <t>Врио зам. главы администрацииТрубчевского муниципального района</t>
  </si>
  <si>
    <t>С.И.Сидорова</t>
  </si>
  <si>
    <t>Гражданская оборона</t>
  </si>
  <si>
    <t>Защита населения и территории от последствий чрезвычайных ситуаций природного и техногенного характера, пожарная безопасность</t>
  </si>
  <si>
    <t xml:space="preserve">Молодежная политика </t>
  </si>
  <si>
    <t>ОБСЛУЖИВАНИЕ ГОСУДАРСТВЕННЕГО (МУНИЦИПАЛЬНОГО)  ДОЛГА</t>
  </si>
  <si>
    <t xml:space="preserve">МЕЖБЮДЖЕТНЫЕ ТРАНСФЕРТЫ ОБЩЕГО ХАРАКТЕРА БЮДЖЕТАМ БЮДЖЕТНОЙ СИСТЕМЫ РОССИЙСКОЙ ФЕДЕРАЦИИ </t>
  </si>
  <si>
    <t>Другие вопросы в области жилищно-коммунального хозяйства</t>
  </si>
  <si>
    <t>0505</t>
  </si>
  <si>
    <t>Другие вопросы в области охраны окружающей среды</t>
  </si>
  <si>
    <t>0605</t>
  </si>
  <si>
    <t>Обслуживание государственнего (муниципального) внутреннего долга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</si>
</sst>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"/>
  </numFmts>
  <fonts count="11" x14ac:knownFonts="1"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2" borderId="0" xfId="0" applyFont="1" applyFill="1" applyAlignment="1">
      <alignment horizontal="left" wrapText="1"/>
    </xf>
    <xf numFmtId="49" fontId="1" fillId="2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vertical="top"/>
    </xf>
    <xf numFmtId="0" fontId="4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center"/>
    </xf>
    <xf numFmtId="0" fontId="5" fillId="0" borderId="0" xfId="0" applyFont="1" applyAlignment="1">
      <alignment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2" borderId="0" xfId="0" applyFont="1" applyFill="1" applyBorder="1" applyAlignment="1">
      <alignment horizontal="left"/>
    </xf>
    <xf numFmtId="49" fontId="6" fillId="2" borderId="0" xfId="0" applyNumberFormat="1" applyFont="1" applyFill="1" applyBorder="1"/>
    <xf numFmtId="0" fontId="6" fillId="2" borderId="0" xfId="0" applyFont="1" applyFill="1" applyBorder="1"/>
    <xf numFmtId="0" fontId="6" fillId="2" borderId="0" xfId="0" applyFont="1" applyFill="1"/>
    <xf numFmtId="0" fontId="6" fillId="3" borderId="0" xfId="0" applyFont="1" applyFill="1" applyBorder="1"/>
    <xf numFmtId="0" fontId="7" fillId="0" borderId="0" xfId="0" applyFont="1" applyAlignment="1">
      <alignment horizontal="center"/>
    </xf>
    <xf numFmtId="0" fontId="7" fillId="0" borderId="0" xfId="0" applyFont="1"/>
    <xf numFmtId="0" fontId="8" fillId="0" borderId="0" xfId="0" applyFont="1"/>
    <xf numFmtId="4" fontId="7" fillId="0" borderId="0" xfId="0" applyNumberFormat="1" applyFont="1"/>
    <xf numFmtId="4" fontId="4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9" fillId="0" borderId="0" xfId="0" applyFont="1"/>
    <xf numFmtId="43" fontId="10" fillId="0" borderId="4" xfId="0" applyNumberFormat="1" applyFont="1" applyBorder="1" applyAlignment="1" applyProtection="1">
      <alignment horizontal="center" vertical="center" wrapText="1" shrinkToFit="1" readingOrder="1"/>
    </xf>
    <xf numFmtId="49" fontId="4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2"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4"/>
  <sheetViews>
    <sheetView tabSelected="1" view="pageBreakPreview" topLeftCell="A36" zoomScaleNormal="100" zoomScaleSheetLayoutView="100" workbookViewId="0">
      <selection activeCell="A20" sqref="A20"/>
    </sheetView>
  </sheetViews>
  <sheetFormatPr defaultRowHeight="15" x14ac:dyDescent="0.25"/>
  <cols>
    <col min="1" max="1" width="47.5703125" customWidth="1"/>
    <col min="2" max="2" width="7.140625" customWidth="1"/>
    <col min="3" max="3" width="17.5703125" customWidth="1"/>
    <col min="4" max="4" width="17.42578125" customWidth="1"/>
    <col min="5" max="5" width="19.28515625" hidden="1" customWidth="1"/>
    <col min="6" max="6" width="2.7109375" hidden="1" customWidth="1"/>
    <col min="7" max="7" width="17.28515625" customWidth="1"/>
    <col min="8" max="8" width="15.28515625" hidden="1" customWidth="1"/>
    <col min="9" max="9" width="14" style="3" customWidth="1"/>
    <col min="10" max="10" width="12.7109375" style="3" customWidth="1"/>
    <col min="257" max="257" width="59.7109375" customWidth="1"/>
    <col min="258" max="258" width="7.140625" customWidth="1"/>
    <col min="259" max="261" width="19.28515625" customWidth="1"/>
    <col min="262" max="262" width="0" hidden="1" customWidth="1"/>
    <col min="263" max="263" width="19.140625" customWidth="1"/>
    <col min="264" max="264" width="0" hidden="1" customWidth="1"/>
    <col min="265" max="265" width="14" customWidth="1"/>
    <col min="266" max="266" width="12.7109375" customWidth="1"/>
    <col min="513" max="513" width="59.7109375" customWidth="1"/>
    <col min="514" max="514" width="7.140625" customWidth="1"/>
    <col min="515" max="517" width="19.28515625" customWidth="1"/>
    <col min="518" max="518" width="0" hidden="1" customWidth="1"/>
    <col min="519" max="519" width="19.140625" customWidth="1"/>
    <col min="520" max="520" width="0" hidden="1" customWidth="1"/>
    <col min="521" max="521" width="14" customWidth="1"/>
    <col min="522" max="522" width="12.7109375" customWidth="1"/>
    <col min="769" max="769" width="59.7109375" customWidth="1"/>
    <col min="770" max="770" width="7.140625" customWidth="1"/>
    <col min="771" max="773" width="19.28515625" customWidth="1"/>
    <col min="774" max="774" width="0" hidden="1" customWidth="1"/>
    <col min="775" max="775" width="19.140625" customWidth="1"/>
    <col min="776" max="776" width="0" hidden="1" customWidth="1"/>
    <col min="777" max="777" width="14" customWidth="1"/>
    <col min="778" max="778" width="12.7109375" customWidth="1"/>
    <col min="1025" max="1025" width="59.7109375" customWidth="1"/>
    <col min="1026" max="1026" width="7.140625" customWidth="1"/>
    <col min="1027" max="1029" width="19.28515625" customWidth="1"/>
    <col min="1030" max="1030" width="0" hidden="1" customWidth="1"/>
    <col min="1031" max="1031" width="19.140625" customWidth="1"/>
    <col min="1032" max="1032" width="0" hidden="1" customWidth="1"/>
    <col min="1033" max="1033" width="14" customWidth="1"/>
    <col min="1034" max="1034" width="12.7109375" customWidth="1"/>
    <col min="1281" max="1281" width="59.7109375" customWidth="1"/>
    <col min="1282" max="1282" width="7.140625" customWidth="1"/>
    <col min="1283" max="1285" width="19.28515625" customWidth="1"/>
    <col min="1286" max="1286" width="0" hidden="1" customWidth="1"/>
    <col min="1287" max="1287" width="19.140625" customWidth="1"/>
    <col min="1288" max="1288" width="0" hidden="1" customWidth="1"/>
    <col min="1289" max="1289" width="14" customWidth="1"/>
    <col min="1290" max="1290" width="12.7109375" customWidth="1"/>
    <col min="1537" max="1537" width="59.7109375" customWidth="1"/>
    <col min="1538" max="1538" width="7.140625" customWidth="1"/>
    <col min="1539" max="1541" width="19.28515625" customWidth="1"/>
    <col min="1542" max="1542" width="0" hidden="1" customWidth="1"/>
    <col min="1543" max="1543" width="19.140625" customWidth="1"/>
    <col min="1544" max="1544" width="0" hidden="1" customWidth="1"/>
    <col min="1545" max="1545" width="14" customWidth="1"/>
    <col min="1546" max="1546" width="12.7109375" customWidth="1"/>
    <col min="1793" max="1793" width="59.7109375" customWidth="1"/>
    <col min="1794" max="1794" width="7.140625" customWidth="1"/>
    <col min="1795" max="1797" width="19.28515625" customWidth="1"/>
    <col min="1798" max="1798" width="0" hidden="1" customWidth="1"/>
    <col min="1799" max="1799" width="19.140625" customWidth="1"/>
    <col min="1800" max="1800" width="0" hidden="1" customWidth="1"/>
    <col min="1801" max="1801" width="14" customWidth="1"/>
    <col min="1802" max="1802" width="12.7109375" customWidth="1"/>
    <col min="2049" max="2049" width="59.7109375" customWidth="1"/>
    <col min="2050" max="2050" width="7.140625" customWidth="1"/>
    <col min="2051" max="2053" width="19.28515625" customWidth="1"/>
    <col min="2054" max="2054" width="0" hidden="1" customWidth="1"/>
    <col min="2055" max="2055" width="19.140625" customWidth="1"/>
    <col min="2056" max="2056" width="0" hidden="1" customWidth="1"/>
    <col min="2057" max="2057" width="14" customWidth="1"/>
    <col min="2058" max="2058" width="12.7109375" customWidth="1"/>
    <col min="2305" max="2305" width="59.7109375" customWidth="1"/>
    <col min="2306" max="2306" width="7.140625" customWidth="1"/>
    <col min="2307" max="2309" width="19.28515625" customWidth="1"/>
    <col min="2310" max="2310" width="0" hidden="1" customWidth="1"/>
    <col min="2311" max="2311" width="19.140625" customWidth="1"/>
    <col min="2312" max="2312" width="0" hidden="1" customWidth="1"/>
    <col min="2313" max="2313" width="14" customWidth="1"/>
    <col min="2314" max="2314" width="12.7109375" customWidth="1"/>
    <col min="2561" max="2561" width="59.7109375" customWidth="1"/>
    <col min="2562" max="2562" width="7.140625" customWidth="1"/>
    <col min="2563" max="2565" width="19.28515625" customWidth="1"/>
    <col min="2566" max="2566" width="0" hidden="1" customWidth="1"/>
    <col min="2567" max="2567" width="19.140625" customWidth="1"/>
    <col min="2568" max="2568" width="0" hidden="1" customWidth="1"/>
    <col min="2569" max="2569" width="14" customWidth="1"/>
    <col min="2570" max="2570" width="12.7109375" customWidth="1"/>
    <col min="2817" max="2817" width="59.7109375" customWidth="1"/>
    <col min="2818" max="2818" width="7.140625" customWidth="1"/>
    <col min="2819" max="2821" width="19.28515625" customWidth="1"/>
    <col min="2822" max="2822" width="0" hidden="1" customWidth="1"/>
    <col min="2823" max="2823" width="19.140625" customWidth="1"/>
    <col min="2824" max="2824" width="0" hidden="1" customWidth="1"/>
    <col min="2825" max="2825" width="14" customWidth="1"/>
    <col min="2826" max="2826" width="12.7109375" customWidth="1"/>
    <col min="3073" max="3073" width="59.7109375" customWidth="1"/>
    <col min="3074" max="3074" width="7.140625" customWidth="1"/>
    <col min="3075" max="3077" width="19.28515625" customWidth="1"/>
    <col min="3078" max="3078" width="0" hidden="1" customWidth="1"/>
    <col min="3079" max="3079" width="19.140625" customWidth="1"/>
    <col min="3080" max="3080" width="0" hidden="1" customWidth="1"/>
    <col min="3081" max="3081" width="14" customWidth="1"/>
    <col min="3082" max="3082" width="12.7109375" customWidth="1"/>
    <col min="3329" max="3329" width="59.7109375" customWidth="1"/>
    <col min="3330" max="3330" width="7.140625" customWidth="1"/>
    <col min="3331" max="3333" width="19.28515625" customWidth="1"/>
    <col min="3334" max="3334" width="0" hidden="1" customWidth="1"/>
    <col min="3335" max="3335" width="19.140625" customWidth="1"/>
    <col min="3336" max="3336" width="0" hidden="1" customWidth="1"/>
    <col min="3337" max="3337" width="14" customWidth="1"/>
    <col min="3338" max="3338" width="12.7109375" customWidth="1"/>
    <col min="3585" max="3585" width="59.7109375" customWidth="1"/>
    <col min="3586" max="3586" width="7.140625" customWidth="1"/>
    <col min="3587" max="3589" width="19.28515625" customWidth="1"/>
    <col min="3590" max="3590" width="0" hidden="1" customWidth="1"/>
    <col min="3591" max="3591" width="19.140625" customWidth="1"/>
    <col min="3592" max="3592" width="0" hidden="1" customWidth="1"/>
    <col min="3593" max="3593" width="14" customWidth="1"/>
    <col min="3594" max="3594" width="12.7109375" customWidth="1"/>
    <col min="3841" max="3841" width="59.7109375" customWidth="1"/>
    <col min="3842" max="3842" width="7.140625" customWidth="1"/>
    <col min="3843" max="3845" width="19.28515625" customWidth="1"/>
    <col min="3846" max="3846" width="0" hidden="1" customWidth="1"/>
    <col min="3847" max="3847" width="19.140625" customWidth="1"/>
    <col min="3848" max="3848" width="0" hidden="1" customWidth="1"/>
    <col min="3849" max="3849" width="14" customWidth="1"/>
    <col min="3850" max="3850" width="12.7109375" customWidth="1"/>
    <col min="4097" max="4097" width="59.7109375" customWidth="1"/>
    <col min="4098" max="4098" width="7.140625" customWidth="1"/>
    <col min="4099" max="4101" width="19.28515625" customWidth="1"/>
    <col min="4102" max="4102" width="0" hidden="1" customWidth="1"/>
    <col min="4103" max="4103" width="19.140625" customWidth="1"/>
    <col min="4104" max="4104" width="0" hidden="1" customWidth="1"/>
    <col min="4105" max="4105" width="14" customWidth="1"/>
    <col min="4106" max="4106" width="12.7109375" customWidth="1"/>
    <col min="4353" max="4353" width="59.7109375" customWidth="1"/>
    <col min="4354" max="4354" width="7.140625" customWidth="1"/>
    <col min="4355" max="4357" width="19.28515625" customWidth="1"/>
    <col min="4358" max="4358" width="0" hidden="1" customWidth="1"/>
    <col min="4359" max="4359" width="19.140625" customWidth="1"/>
    <col min="4360" max="4360" width="0" hidden="1" customWidth="1"/>
    <col min="4361" max="4361" width="14" customWidth="1"/>
    <col min="4362" max="4362" width="12.7109375" customWidth="1"/>
    <col min="4609" max="4609" width="59.7109375" customWidth="1"/>
    <col min="4610" max="4610" width="7.140625" customWidth="1"/>
    <col min="4611" max="4613" width="19.28515625" customWidth="1"/>
    <col min="4614" max="4614" width="0" hidden="1" customWidth="1"/>
    <col min="4615" max="4615" width="19.140625" customWidth="1"/>
    <col min="4616" max="4616" width="0" hidden="1" customWidth="1"/>
    <col min="4617" max="4617" width="14" customWidth="1"/>
    <col min="4618" max="4618" width="12.7109375" customWidth="1"/>
    <col min="4865" max="4865" width="59.7109375" customWidth="1"/>
    <col min="4866" max="4866" width="7.140625" customWidth="1"/>
    <col min="4867" max="4869" width="19.28515625" customWidth="1"/>
    <col min="4870" max="4870" width="0" hidden="1" customWidth="1"/>
    <col min="4871" max="4871" width="19.140625" customWidth="1"/>
    <col min="4872" max="4872" width="0" hidden="1" customWidth="1"/>
    <col min="4873" max="4873" width="14" customWidth="1"/>
    <col min="4874" max="4874" width="12.7109375" customWidth="1"/>
    <col min="5121" max="5121" width="59.7109375" customWidth="1"/>
    <col min="5122" max="5122" width="7.140625" customWidth="1"/>
    <col min="5123" max="5125" width="19.28515625" customWidth="1"/>
    <col min="5126" max="5126" width="0" hidden="1" customWidth="1"/>
    <col min="5127" max="5127" width="19.140625" customWidth="1"/>
    <col min="5128" max="5128" width="0" hidden="1" customWidth="1"/>
    <col min="5129" max="5129" width="14" customWidth="1"/>
    <col min="5130" max="5130" width="12.7109375" customWidth="1"/>
    <col min="5377" max="5377" width="59.7109375" customWidth="1"/>
    <col min="5378" max="5378" width="7.140625" customWidth="1"/>
    <col min="5379" max="5381" width="19.28515625" customWidth="1"/>
    <col min="5382" max="5382" width="0" hidden="1" customWidth="1"/>
    <col min="5383" max="5383" width="19.140625" customWidth="1"/>
    <col min="5384" max="5384" width="0" hidden="1" customWidth="1"/>
    <col min="5385" max="5385" width="14" customWidth="1"/>
    <col min="5386" max="5386" width="12.7109375" customWidth="1"/>
    <col min="5633" max="5633" width="59.7109375" customWidth="1"/>
    <col min="5634" max="5634" width="7.140625" customWidth="1"/>
    <col min="5635" max="5637" width="19.28515625" customWidth="1"/>
    <col min="5638" max="5638" width="0" hidden="1" customWidth="1"/>
    <col min="5639" max="5639" width="19.140625" customWidth="1"/>
    <col min="5640" max="5640" width="0" hidden="1" customWidth="1"/>
    <col min="5641" max="5641" width="14" customWidth="1"/>
    <col min="5642" max="5642" width="12.7109375" customWidth="1"/>
    <col min="5889" max="5889" width="59.7109375" customWidth="1"/>
    <col min="5890" max="5890" width="7.140625" customWidth="1"/>
    <col min="5891" max="5893" width="19.28515625" customWidth="1"/>
    <col min="5894" max="5894" width="0" hidden="1" customWidth="1"/>
    <col min="5895" max="5895" width="19.140625" customWidth="1"/>
    <col min="5896" max="5896" width="0" hidden="1" customWidth="1"/>
    <col min="5897" max="5897" width="14" customWidth="1"/>
    <col min="5898" max="5898" width="12.7109375" customWidth="1"/>
    <col min="6145" max="6145" width="59.7109375" customWidth="1"/>
    <col min="6146" max="6146" width="7.140625" customWidth="1"/>
    <col min="6147" max="6149" width="19.28515625" customWidth="1"/>
    <col min="6150" max="6150" width="0" hidden="1" customWidth="1"/>
    <col min="6151" max="6151" width="19.140625" customWidth="1"/>
    <col min="6152" max="6152" width="0" hidden="1" customWidth="1"/>
    <col min="6153" max="6153" width="14" customWidth="1"/>
    <col min="6154" max="6154" width="12.7109375" customWidth="1"/>
    <col min="6401" max="6401" width="59.7109375" customWidth="1"/>
    <col min="6402" max="6402" width="7.140625" customWidth="1"/>
    <col min="6403" max="6405" width="19.28515625" customWidth="1"/>
    <col min="6406" max="6406" width="0" hidden="1" customWidth="1"/>
    <col min="6407" max="6407" width="19.140625" customWidth="1"/>
    <col min="6408" max="6408" width="0" hidden="1" customWidth="1"/>
    <col min="6409" max="6409" width="14" customWidth="1"/>
    <col min="6410" max="6410" width="12.7109375" customWidth="1"/>
    <col min="6657" max="6657" width="59.7109375" customWidth="1"/>
    <col min="6658" max="6658" width="7.140625" customWidth="1"/>
    <col min="6659" max="6661" width="19.28515625" customWidth="1"/>
    <col min="6662" max="6662" width="0" hidden="1" customWidth="1"/>
    <col min="6663" max="6663" width="19.140625" customWidth="1"/>
    <col min="6664" max="6664" width="0" hidden="1" customWidth="1"/>
    <col min="6665" max="6665" width="14" customWidth="1"/>
    <col min="6666" max="6666" width="12.7109375" customWidth="1"/>
    <col min="6913" max="6913" width="59.7109375" customWidth="1"/>
    <col min="6914" max="6914" width="7.140625" customWidth="1"/>
    <col min="6915" max="6917" width="19.28515625" customWidth="1"/>
    <col min="6918" max="6918" width="0" hidden="1" customWidth="1"/>
    <col min="6919" max="6919" width="19.140625" customWidth="1"/>
    <col min="6920" max="6920" width="0" hidden="1" customWidth="1"/>
    <col min="6921" max="6921" width="14" customWidth="1"/>
    <col min="6922" max="6922" width="12.7109375" customWidth="1"/>
    <col min="7169" max="7169" width="59.7109375" customWidth="1"/>
    <col min="7170" max="7170" width="7.140625" customWidth="1"/>
    <col min="7171" max="7173" width="19.28515625" customWidth="1"/>
    <col min="7174" max="7174" width="0" hidden="1" customWidth="1"/>
    <col min="7175" max="7175" width="19.140625" customWidth="1"/>
    <col min="7176" max="7176" width="0" hidden="1" customWidth="1"/>
    <col min="7177" max="7177" width="14" customWidth="1"/>
    <col min="7178" max="7178" width="12.7109375" customWidth="1"/>
    <col min="7425" max="7425" width="59.7109375" customWidth="1"/>
    <col min="7426" max="7426" width="7.140625" customWidth="1"/>
    <col min="7427" max="7429" width="19.28515625" customWidth="1"/>
    <col min="7430" max="7430" width="0" hidden="1" customWidth="1"/>
    <col min="7431" max="7431" width="19.140625" customWidth="1"/>
    <col min="7432" max="7432" width="0" hidden="1" customWidth="1"/>
    <col min="7433" max="7433" width="14" customWidth="1"/>
    <col min="7434" max="7434" width="12.7109375" customWidth="1"/>
    <col min="7681" max="7681" width="59.7109375" customWidth="1"/>
    <col min="7682" max="7682" width="7.140625" customWidth="1"/>
    <col min="7683" max="7685" width="19.28515625" customWidth="1"/>
    <col min="7686" max="7686" width="0" hidden="1" customWidth="1"/>
    <col min="7687" max="7687" width="19.140625" customWidth="1"/>
    <col min="7688" max="7688" width="0" hidden="1" customWidth="1"/>
    <col min="7689" max="7689" width="14" customWidth="1"/>
    <col min="7690" max="7690" width="12.7109375" customWidth="1"/>
    <col min="7937" max="7937" width="59.7109375" customWidth="1"/>
    <col min="7938" max="7938" width="7.140625" customWidth="1"/>
    <col min="7939" max="7941" width="19.28515625" customWidth="1"/>
    <col min="7942" max="7942" width="0" hidden="1" customWidth="1"/>
    <col min="7943" max="7943" width="19.140625" customWidth="1"/>
    <col min="7944" max="7944" width="0" hidden="1" customWidth="1"/>
    <col min="7945" max="7945" width="14" customWidth="1"/>
    <col min="7946" max="7946" width="12.7109375" customWidth="1"/>
    <col min="8193" max="8193" width="59.7109375" customWidth="1"/>
    <col min="8194" max="8194" width="7.140625" customWidth="1"/>
    <col min="8195" max="8197" width="19.28515625" customWidth="1"/>
    <col min="8198" max="8198" width="0" hidden="1" customWidth="1"/>
    <col min="8199" max="8199" width="19.140625" customWidth="1"/>
    <col min="8200" max="8200" width="0" hidden="1" customWidth="1"/>
    <col min="8201" max="8201" width="14" customWidth="1"/>
    <col min="8202" max="8202" width="12.7109375" customWidth="1"/>
    <col min="8449" max="8449" width="59.7109375" customWidth="1"/>
    <col min="8450" max="8450" width="7.140625" customWidth="1"/>
    <col min="8451" max="8453" width="19.28515625" customWidth="1"/>
    <col min="8454" max="8454" width="0" hidden="1" customWidth="1"/>
    <col min="8455" max="8455" width="19.140625" customWidth="1"/>
    <col min="8456" max="8456" width="0" hidden="1" customWidth="1"/>
    <col min="8457" max="8457" width="14" customWidth="1"/>
    <col min="8458" max="8458" width="12.7109375" customWidth="1"/>
    <col min="8705" max="8705" width="59.7109375" customWidth="1"/>
    <col min="8706" max="8706" width="7.140625" customWidth="1"/>
    <col min="8707" max="8709" width="19.28515625" customWidth="1"/>
    <col min="8710" max="8710" width="0" hidden="1" customWidth="1"/>
    <col min="8711" max="8711" width="19.140625" customWidth="1"/>
    <col min="8712" max="8712" width="0" hidden="1" customWidth="1"/>
    <col min="8713" max="8713" width="14" customWidth="1"/>
    <col min="8714" max="8714" width="12.7109375" customWidth="1"/>
    <col min="8961" max="8961" width="59.7109375" customWidth="1"/>
    <col min="8962" max="8962" width="7.140625" customWidth="1"/>
    <col min="8963" max="8965" width="19.28515625" customWidth="1"/>
    <col min="8966" max="8966" width="0" hidden="1" customWidth="1"/>
    <col min="8967" max="8967" width="19.140625" customWidth="1"/>
    <col min="8968" max="8968" width="0" hidden="1" customWidth="1"/>
    <col min="8969" max="8969" width="14" customWidth="1"/>
    <col min="8970" max="8970" width="12.7109375" customWidth="1"/>
    <col min="9217" max="9217" width="59.7109375" customWidth="1"/>
    <col min="9218" max="9218" width="7.140625" customWidth="1"/>
    <col min="9219" max="9221" width="19.28515625" customWidth="1"/>
    <col min="9222" max="9222" width="0" hidden="1" customWidth="1"/>
    <col min="9223" max="9223" width="19.140625" customWidth="1"/>
    <col min="9224" max="9224" width="0" hidden="1" customWidth="1"/>
    <col min="9225" max="9225" width="14" customWidth="1"/>
    <col min="9226" max="9226" width="12.7109375" customWidth="1"/>
    <col min="9473" max="9473" width="59.7109375" customWidth="1"/>
    <col min="9474" max="9474" width="7.140625" customWidth="1"/>
    <col min="9475" max="9477" width="19.28515625" customWidth="1"/>
    <col min="9478" max="9478" width="0" hidden="1" customWidth="1"/>
    <col min="9479" max="9479" width="19.140625" customWidth="1"/>
    <col min="9480" max="9480" width="0" hidden="1" customWidth="1"/>
    <col min="9481" max="9481" width="14" customWidth="1"/>
    <col min="9482" max="9482" width="12.7109375" customWidth="1"/>
    <col min="9729" max="9729" width="59.7109375" customWidth="1"/>
    <col min="9730" max="9730" width="7.140625" customWidth="1"/>
    <col min="9731" max="9733" width="19.28515625" customWidth="1"/>
    <col min="9734" max="9734" width="0" hidden="1" customWidth="1"/>
    <col min="9735" max="9735" width="19.140625" customWidth="1"/>
    <col min="9736" max="9736" width="0" hidden="1" customWidth="1"/>
    <col min="9737" max="9737" width="14" customWidth="1"/>
    <col min="9738" max="9738" width="12.7109375" customWidth="1"/>
    <col min="9985" max="9985" width="59.7109375" customWidth="1"/>
    <col min="9986" max="9986" width="7.140625" customWidth="1"/>
    <col min="9987" max="9989" width="19.28515625" customWidth="1"/>
    <col min="9990" max="9990" width="0" hidden="1" customWidth="1"/>
    <col min="9991" max="9991" width="19.140625" customWidth="1"/>
    <col min="9992" max="9992" width="0" hidden="1" customWidth="1"/>
    <col min="9993" max="9993" width="14" customWidth="1"/>
    <col min="9994" max="9994" width="12.7109375" customWidth="1"/>
    <col min="10241" max="10241" width="59.7109375" customWidth="1"/>
    <col min="10242" max="10242" width="7.140625" customWidth="1"/>
    <col min="10243" max="10245" width="19.28515625" customWidth="1"/>
    <col min="10246" max="10246" width="0" hidden="1" customWidth="1"/>
    <col min="10247" max="10247" width="19.140625" customWidth="1"/>
    <col min="10248" max="10248" width="0" hidden="1" customWidth="1"/>
    <col min="10249" max="10249" width="14" customWidth="1"/>
    <col min="10250" max="10250" width="12.7109375" customWidth="1"/>
    <col min="10497" max="10497" width="59.7109375" customWidth="1"/>
    <col min="10498" max="10498" width="7.140625" customWidth="1"/>
    <col min="10499" max="10501" width="19.28515625" customWidth="1"/>
    <col min="10502" max="10502" width="0" hidden="1" customWidth="1"/>
    <col min="10503" max="10503" width="19.140625" customWidth="1"/>
    <col min="10504" max="10504" width="0" hidden="1" customWidth="1"/>
    <col min="10505" max="10505" width="14" customWidth="1"/>
    <col min="10506" max="10506" width="12.7109375" customWidth="1"/>
    <col min="10753" max="10753" width="59.7109375" customWidth="1"/>
    <col min="10754" max="10754" width="7.140625" customWidth="1"/>
    <col min="10755" max="10757" width="19.28515625" customWidth="1"/>
    <col min="10758" max="10758" width="0" hidden="1" customWidth="1"/>
    <col min="10759" max="10759" width="19.140625" customWidth="1"/>
    <col min="10760" max="10760" width="0" hidden="1" customWidth="1"/>
    <col min="10761" max="10761" width="14" customWidth="1"/>
    <col min="10762" max="10762" width="12.7109375" customWidth="1"/>
    <col min="11009" max="11009" width="59.7109375" customWidth="1"/>
    <col min="11010" max="11010" width="7.140625" customWidth="1"/>
    <col min="11011" max="11013" width="19.28515625" customWidth="1"/>
    <col min="11014" max="11014" width="0" hidden="1" customWidth="1"/>
    <col min="11015" max="11015" width="19.140625" customWidth="1"/>
    <col min="11016" max="11016" width="0" hidden="1" customWidth="1"/>
    <col min="11017" max="11017" width="14" customWidth="1"/>
    <col min="11018" max="11018" width="12.7109375" customWidth="1"/>
    <col min="11265" max="11265" width="59.7109375" customWidth="1"/>
    <col min="11266" max="11266" width="7.140625" customWidth="1"/>
    <col min="11267" max="11269" width="19.28515625" customWidth="1"/>
    <col min="11270" max="11270" width="0" hidden="1" customWidth="1"/>
    <col min="11271" max="11271" width="19.140625" customWidth="1"/>
    <col min="11272" max="11272" width="0" hidden="1" customWidth="1"/>
    <col min="11273" max="11273" width="14" customWidth="1"/>
    <col min="11274" max="11274" width="12.7109375" customWidth="1"/>
    <col min="11521" max="11521" width="59.7109375" customWidth="1"/>
    <col min="11522" max="11522" width="7.140625" customWidth="1"/>
    <col min="11523" max="11525" width="19.28515625" customWidth="1"/>
    <col min="11526" max="11526" width="0" hidden="1" customWidth="1"/>
    <col min="11527" max="11527" width="19.140625" customWidth="1"/>
    <col min="11528" max="11528" width="0" hidden="1" customWidth="1"/>
    <col min="11529" max="11529" width="14" customWidth="1"/>
    <col min="11530" max="11530" width="12.7109375" customWidth="1"/>
    <col min="11777" max="11777" width="59.7109375" customWidth="1"/>
    <col min="11778" max="11778" width="7.140625" customWidth="1"/>
    <col min="11779" max="11781" width="19.28515625" customWidth="1"/>
    <col min="11782" max="11782" width="0" hidden="1" customWidth="1"/>
    <col min="11783" max="11783" width="19.140625" customWidth="1"/>
    <col min="11784" max="11784" width="0" hidden="1" customWidth="1"/>
    <col min="11785" max="11785" width="14" customWidth="1"/>
    <col min="11786" max="11786" width="12.7109375" customWidth="1"/>
    <col min="12033" max="12033" width="59.7109375" customWidth="1"/>
    <col min="12034" max="12034" width="7.140625" customWidth="1"/>
    <col min="12035" max="12037" width="19.28515625" customWidth="1"/>
    <col min="12038" max="12038" width="0" hidden="1" customWidth="1"/>
    <col min="12039" max="12039" width="19.140625" customWidth="1"/>
    <col min="12040" max="12040" width="0" hidden="1" customWidth="1"/>
    <col min="12041" max="12041" width="14" customWidth="1"/>
    <col min="12042" max="12042" width="12.7109375" customWidth="1"/>
    <col min="12289" max="12289" width="59.7109375" customWidth="1"/>
    <col min="12290" max="12290" width="7.140625" customWidth="1"/>
    <col min="12291" max="12293" width="19.28515625" customWidth="1"/>
    <col min="12294" max="12294" width="0" hidden="1" customWidth="1"/>
    <col min="12295" max="12295" width="19.140625" customWidth="1"/>
    <col min="12296" max="12296" width="0" hidden="1" customWidth="1"/>
    <col min="12297" max="12297" width="14" customWidth="1"/>
    <col min="12298" max="12298" width="12.7109375" customWidth="1"/>
    <col min="12545" max="12545" width="59.7109375" customWidth="1"/>
    <col min="12546" max="12546" width="7.140625" customWidth="1"/>
    <col min="12547" max="12549" width="19.28515625" customWidth="1"/>
    <col min="12550" max="12550" width="0" hidden="1" customWidth="1"/>
    <col min="12551" max="12551" width="19.140625" customWidth="1"/>
    <col min="12552" max="12552" width="0" hidden="1" customWidth="1"/>
    <col min="12553" max="12553" width="14" customWidth="1"/>
    <col min="12554" max="12554" width="12.7109375" customWidth="1"/>
    <col min="12801" max="12801" width="59.7109375" customWidth="1"/>
    <col min="12802" max="12802" width="7.140625" customWidth="1"/>
    <col min="12803" max="12805" width="19.28515625" customWidth="1"/>
    <col min="12806" max="12806" width="0" hidden="1" customWidth="1"/>
    <col min="12807" max="12807" width="19.140625" customWidth="1"/>
    <col min="12808" max="12808" width="0" hidden="1" customWidth="1"/>
    <col min="12809" max="12809" width="14" customWidth="1"/>
    <col min="12810" max="12810" width="12.7109375" customWidth="1"/>
    <col min="13057" max="13057" width="59.7109375" customWidth="1"/>
    <col min="13058" max="13058" width="7.140625" customWidth="1"/>
    <col min="13059" max="13061" width="19.28515625" customWidth="1"/>
    <col min="13062" max="13062" width="0" hidden="1" customWidth="1"/>
    <col min="13063" max="13063" width="19.140625" customWidth="1"/>
    <col min="13064" max="13064" width="0" hidden="1" customWidth="1"/>
    <col min="13065" max="13065" width="14" customWidth="1"/>
    <col min="13066" max="13066" width="12.7109375" customWidth="1"/>
    <col min="13313" max="13313" width="59.7109375" customWidth="1"/>
    <col min="13314" max="13314" width="7.140625" customWidth="1"/>
    <col min="13315" max="13317" width="19.28515625" customWidth="1"/>
    <col min="13318" max="13318" width="0" hidden="1" customWidth="1"/>
    <col min="13319" max="13319" width="19.140625" customWidth="1"/>
    <col min="13320" max="13320" width="0" hidden="1" customWidth="1"/>
    <col min="13321" max="13321" width="14" customWidth="1"/>
    <col min="13322" max="13322" width="12.7109375" customWidth="1"/>
    <col min="13569" max="13569" width="59.7109375" customWidth="1"/>
    <col min="13570" max="13570" width="7.140625" customWidth="1"/>
    <col min="13571" max="13573" width="19.28515625" customWidth="1"/>
    <col min="13574" max="13574" width="0" hidden="1" customWidth="1"/>
    <col min="13575" max="13575" width="19.140625" customWidth="1"/>
    <col min="13576" max="13576" width="0" hidden="1" customWidth="1"/>
    <col min="13577" max="13577" width="14" customWidth="1"/>
    <col min="13578" max="13578" width="12.7109375" customWidth="1"/>
    <col min="13825" max="13825" width="59.7109375" customWidth="1"/>
    <col min="13826" max="13826" width="7.140625" customWidth="1"/>
    <col min="13827" max="13829" width="19.28515625" customWidth="1"/>
    <col min="13830" max="13830" width="0" hidden="1" customWidth="1"/>
    <col min="13831" max="13831" width="19.140625" customWidth="1"/>
    <col min="13832" max="13832" width="0" hidden="1" customWidth="1"/>
    <col min="13833" max="13833" width="14" customWidth="1"/>
    <col min="13834" max="13834" width="12.7109375" customWidth="1"/>
    <col min="14081" max="14081" width="59.7109375" customWidth="1"/>
    <col min="14082" max="14082" width="7.140625" customWidth="1"/>
    <col min="14083" max="14085" width="19.28515625" customWidth="1"/>
    <col min="14086" max="14086" width="0" hidden="1" customWidth="1"/>
    <col min="14087" max="14087" width="19.140625" customWidth="1"/>
    <col min="14088" max="14088" width="0" hidden="1" customWidth="1"/>
    <col min="14089" max="14089" width="14" customWidth="1"/>
    <col min="14090" max="14090" width="12.7109375" customWidth="1"/>
    <col min="14337" max="14337" width="59.7109375" customWidth="1"/>
    <col min="14338" max="14338" width="7.140625" customWidth="1"/>
    <col min="14339" max="14341" width="19.28515625" customWidth="1"/>
    <col min="14342" max="14342" width="0" hidden="1" customWidth="1"/>
    <col min="14343" max="14343" width="19.140625" customWidth="1"/>
    <col min="14344" max="14344" width="0" hidden="1" customWidth="1"/>
    <col min="14345" max="14345" width="14" customWidth="1"/>
    <col min="14346" max="14346" width="12.7109375" customWidth="1"/>
    <col min="14593" max="14593" width="59.7109375" customWidth="1"/>
    <col min="14594" max="14594" width="7.140625" customWidth="1"/>
    <col min="14595" max="14597" width="19.28515625" customWidth="1"/>
    <col min="14598" max="14598" width="0" hidden="1" customWidth="1"/>
    <col min="14599" max="14599" width="19.140625" customWidth="1"/>
    <col min="14600" max="14600" width="0" hidden="1" customWidth="1"/>
    <col min="14601" max="14601" width="14" customWidth="1"/>
    <col min="14602" max="14602" width="12.7109375" customWidth="1"/>
    <col min="14849" max="14849" width="59.7109375" customWidth="1"/>
    <col min="14850" max="14850" width="7.140625" customWidth="1"/>
    <col min="14851" max="14853" width="19.28515625" customWidth="1"/>
    <col min="14854" max="14854" width="0" hidden="1" customWidth="1"/>
    <col min="14855" max="14855" width="19.140625" customWidth="1"/>
    <col min="14856" max="14856" width="0" hidden="1" customWidth="1"/>
    <col min="14857" max="14857" width="14" customWidth="1"/>
    <col min="14858" max="14858" width="12.7109375" customWidth="1"/>
    <col min="15105" max="15105" width="59.7109375" customWidth="1"/>
    <col min="15106" max="15106" width="7.140625" customWidth="1"/>
    <col min="15107" max="15109" width="19.28515625" customWidth="1"/>
    <col min="15110" max="15110" width="0" hidden="1" customWidth="1"/>
    <col min="15111" max="15111" width="19.140625" customWidth="1"/>
    <col min="15112" max="15112" width="0" hidden="1" customWidth="1"/>
    <col min="15113" max="15113" width="14" customWidth="1"/>
    <col min="15114" max="15114" width="12.7109375" customWidth="1"/>
    <col min="15361" max="15361" width="59.7109375" customWidth="1"/>
    <col min="15362" max="15362" width="7.140625" customWidth="1"/>
    <col min="15363" max="15365" width="19.28515625" customWidth="1"/>
    <col min="15366" max="15366" width="0" hidden="1" customWidth="1"/>
    <col min="15367" max="15367" width="19.140625" customWidth="1"/>
    <col min="15368" max="15368" width="0" hidden="1" customWidth="1"/>
    <col min="15369" max="15369" width="14" customWidth="1"/>
    <col min="15370" max="15370" width="12.7109375" customWidth="1"/>
    <col min="15617" max="15617" width="59.7109375" customWidth="1"/>
    <col min="15618" max="15618" width="7.140625" customWidth="1"/>
    <col min="15619" max="15621" width="19.28515625" customWidth="1"/>
    <col min="15622" max="15622" width="0" hidden="1" customWidth="1"/>
    <col min="15623" max="15623" width="19.140625" customWidth="1"/>
    <col min="15624" max="15624" width="0" hidden="1" customWidth="1"/>
    <col min="15625" max="15625" width="14" customWidth="1"/>
    <col min="15626" max="15626" width="12.7109375" customWidth="1"/>
    <col min="15873" max="15873" width="59.7109375" customWidth="1"/>
    <col min="15874" max="15874" width="7.140625" customWidth="1"/>
    <col min="15875" max="15877" width="19.28515625" customWidth="1"/>
    <col min="15878" max="15878" width="0" hidden="1" customWidth="1"/>
    <col min="15879" max="15879" width="19.140625" customWidth="1"/>
    <col min="15880" max="15880" width="0" hidden="1" customWidth="1"/>
    <col min="15881" max="15881" width="14" customWidth="1"/>
    <col min="15882" max="15882" width="12.7109375" customWidth="1"/>
    <col min="16129" max="16129" width="59.7109375" customWidth="1"/>
    <col min="16130" max="16130" width="7.140625" customWidth="1"/>
    <col min="16131" max="16133" width="19.28515625" customWidth="1"/>
    <col min="16134" max="16134" width="0" hidden="1" customWidth="1"/>
    <col min="16135" max="16135" width="19.140625" customWidth="1"/>
    <col min="16136" max="16136" width="0" hidden="1" customWidth="1"/>
    <col min="16137" max="16137" width="14" customWidth="1"/>
    <col min="16138" max="16138" width="12.7109375" customWidth="1"/>
  </cols>
  <sheetData>
    <row r="1" spans="1:12" ht="8.25" customHeight="1" x14ac:dyDescent="0.25">
      <c r="A1" s="1"/>
      <c r="B1" s="2"/>
      <c r="C1" s="2"/>
      <c r="D1" s="2"/>
      <c r="E1" s="2"/>
      <c r="F1" s="2"/>
      <c r="G1" s="2"/>
      <c r="H1" s="2"/>
    </row>
    <row r="2" spans="1:12" s="25" customFormat="1" ht="49.5" customHeight="1" x14ac:dyDescent="0.25">
      <c r="A2" s="31" t="s">
        <v>99</v>
      </c>
      <c r="B2" s="31"/>
      <c r="C2" s="31"/>
      <c r="D2" s="31"/>
      <c r="E2" s="31"/>
      <c r="F2" s="31"/>
      <c r="G2" s="31"/>
      <c r="H2" s="31"/>
      <c r="I2" s="31"/>
      <c r="J2" s="31"/>
    </row>
    <row r="3" spans="1:12" ht="12.75" customHeight="1" x14ac:dyDescent="0.25">
      <c r="A3" s="11"/>
      <c r="B3" s="11"/>
      <c r="C3" s="11"/>
      <c r="D3" s="11"/>
      <c r="E3" s="12"/>
      <c r="F3" s="12"/>
      <c r="G3" s="13"/>
      <c r="H3" s="13"/>
      <c r="I3" s="32" t="s">
        <v>0</v>
      </c>
      <c r="J3" s="32"/>
      <c r="L3" t="s">
        <v>97</v>
      </c>
    </row>
    <row r="4" spans="1:12" s="4" customFormat="1" ht="22.5" customHeight="1" x14ac:dyDescent="0.25">
      <c r="A4" s="33" t="s">
        <v>1</v>
      </c>
      <c r="B4" s="33" t="s">
        <v>2</v>
      </c>
      <c r="C4" s="34" t="s">
        <v>100</v>
      </c>
      <c r="D4" s="33" t="s">
        <v>101</v>
      </c>
      <c r="E4" s="34" t="s">
        <v>3</v>
      </c>
      <c r="F4" s="34"/>
      <c r="G4" s="34" t="s">
        <v>102</v>
      </c>
      <c r="H4" s="34"/>
      <c r="I4" s="34" t="s">
        <v>4</v>
      </c>
      <c r="J4" s="35" t="s">
        <v>103</v>
      </c>
    </row>
    <row r="5" spans="1:12" s="4" customFormat="1" ht="15.75" customHeight="1" x14ac:dyDescent="0.25">
      <c r="A5" s="33"/>
      <c r="B5" s="33"/>
      <c r="C5" s="34"/>
      <c r="D5" s="33"/>
      <c r="E5" s="34"/>
      <c r="F5" s="34"/>
      <c r="G5" s="34"/>
      <c r="H5" s="34"/>
      <c r="I5" s="34"/>
      <c r="J5" s="35"/>
    </row>
    <row r="6" spans="1:12" s="4" customFormat="1" ht="57" customHeight="1" x14ac:dyDescent="0.25">
      <c r="A6" s="33"/>
      <c r="B6" s="33"/>
      <c r="C6" s="34"/>
      <c r="D6" s="33"/>
      <c r="E6" s="34"/>
      <c r="F6" s="34"/>
      <c r="G6" s="34"/>
      <c r="H6" s="34"/>
      <c r="I6" s="34"/>
      <c r="J6" s="35"/>
    </row>
    <row r="7" spans="1:12" ht="20.25" customHeight="1" x14ac:dyDescent="0.25">
      <c r="A7" s="5" t="s">
        <v>5</v>
      </c>
      <c r="B7" s="27" t="s">
        <v>6</v>
      </c>
      <c r="C7" s="20">
        <f>C8+C9+C10+C11+C12+C14+C15</f>
        <v>10231752.99</v>
      </c>
      <c r="D7" s="20">
        <f>D8+D9+D10+D11+D12+D14+D15+D13</f>
        <v>51102640.329999998</v>
      </c>
      <c r="E7" s="20">
        <f>SUM(E8:E15)</f>
        <v>10142214.889999997</v>
      </c>
      <c r="F7" s="20">
        <f>SUM(F8:F15)</f>
        <v>51002640.329999998</v>
      </c>
      <c r="G7" s="20">
        <f>G8+G9+G10+G11+G12+G14+G15</f>
        <v>10142214.889999997</v>
      </c>
      <c r="H7" s="20" t="s">
        <v>7</v>
      </c>
      <c r="I7" s="21">
        <f t="shared" ref="I7:I15" si="0">G7/D7*100</f>
        <v>19.846753170688856</v>
      </c>
      <c r="J7" s="21">
        <f>G7/C7*100</f>
        <v>99.124899710855857</v>
      </c>
    </row>
    <row r="8" spans="1:12" ht="46.5" customHeight="1" x14ac:dyDescent="0.25">
      <c r="A8" s="6" t="s">
        <v>8</v>
      </c>
      <c r="B8" s="28" t="s">
        <v>9</v>
      </c>
      <c r="C8" s="22">
        <v>207876.53</v>
      </c>
      <c r="D8" s="22">
        <v>1109139.99</v>
      </c>
      <c r="E8" s="22">
        <v>20367.439999999999</v>
      </c>
      <c r="F8" s="22">
        <v>1109139.99</v>
      </c>
      <c r="G8" s="22">
        <v>20367.439999999999</v>
      </c>
      <c r="H8" s="22" t="s">
        <v>7</v>
      </c>
      <c r="I8" s="23">
        <f t="shared" si="0"/>
        <v>1.8363272610881154</v>
      </c>
      <c r="J8" s="23">
        <f>G8/C8*100</f>
        <v>9.7978545245102939</v>
      </c>
    </row>
    <row r="9" spans="1:12" ht="66.75" customHeight="1" x14ac:dyDescent="0.25">
      <c r="A9" s="6" t="s">
        <v>10</v>
      </c>
      <c r="B9" s="28" t="s">
        <v>11</v>
      </c>
      <c r="C9" s="22">
        <v>262481.7</v>
      </c>
      <c r="D9" s="22">
        <v>1455240</v>
      </c>
      <c r="E9" s="22">
        <v>276924.26</v>
      </c>
      <c r="F9" s="22">
        <v>1455240</v>
      </c>
      <c r="G9" s="22">
        <v>276924.26</v>
      </c>
      <c r="H9" s="22" t="s">
        <v>7</v>
      </c>
      <c r="I9" s="23">
        <f t="shared" si="0"/>
        <v>19.029456309612161</v>
      </c>
      <c r="J9" s="23">
        <f t="shared" ref="J9:J57" si="1">G9/C9*100</f>
        <v>105.50231120874332</v>
      </c>
    </row>
    <row r="10" spans="1:12" ht="60.75" customHeight="1" x14ac:dyDescent="0.25">
      <c r="A10" s="6" t="s">
        <v>12</v>
      </c>
      <c r="B10" s="28" t="s">
        <v>13</v>
      </c>
      <c r="C10" s="22">
        <v>6532167.5999999996</v>
      </c>
      <c r="D10" s="22">
        <v>33199664.34</v>
      </c>
      <c r="E10" s="22">
        <v>6613082.1599999983</v>
      </c>
      <c r="F10" s="22">
        <v>33199664.34</v>
      </c>
      <c r="G10" s="22">
        <v>6613082.1599999983</v>
      </c>
      <c r="H10" s="22" t="s">
        <v>7</v>
      </c>
      <c r="I10" s="23">
        <f t="shared" si="0"/>
        <v>19.919123555813631</v>
      </c>
      <c r="J10" s="23">
        <f t="shared" si="1"/>
        <v>101.23870918437548</v>
      </c>
    </row>
    <row r="11" spans="1:12" ht="21" customHeight="1" x14ac:dyDescent="0.25">
      <c r="A11" s="6" t="s">
        <v>14</v>
      </c>
      <c r="B11" s="28" t="s">
        <v>15</v>
      </c>
      <c r="C11" s="22">
        <v>131880</v>
      </c>
      <c r="D11" s="22">
        <v>3464</v>
      </c>
      <c r="E11" s="22">
        <v>3464</v>
      </c>
      <c r="F11" s="22">
        <v>3464</v>
      </c>
      <c r="G11" s="22">
        <v>3464</v>
      </c>
      <c r="H11" s="22" t="s">
        <v>7</v>
      </c>
      <c r="I11" s="23">
        <f t="shared" si="0"/>
        <v>100</v>
      </c>
      <c r="J11" s="23">
        <f t="shared" si="1"/>
        <v>2.626630269942372</v>
      </c>
    </row>
    <row r="12" spans="1:12" ht="50.25" customHeight="1" x14ac:dyDescent="0.25">
      <c r="A12" s="6" t="s">
        <v>16</v>
      </c>
      <c r="B12" s="28" t="s">
        <v>17</v>
      </c>
      <c r="C12" s="22">
        <v>1508291.24</v>
      </c>
      <c r="D12" s="22">
        <v>8640082</v>
      </c>
      <c r="E12" s="22">
        <v>1705579.4799999997</v>
      </c>
      <c r="F12" s="22">
        <v>8640082</v>
      </c>
      <c r="G12" s="22">
        <v>1705579.4799999997</v>
      </c>
      <c r="H12" s="22" t="s">
        <v>7</v>
      </c>
      <c r="I12" s="23">
        <f t="shared" si="0"/>
        <v>19.740315890520481</v>
      </c>
      <c r="J12" s="23">
        <f t="shared" si="1"/>
        <v>113.08024834779256</v>
      </c>
    </row>
    <row r="13" spans="1:12" ht="35.25" hidden="1" customHeight="1" x14ac:dyDescent="0.25">
      <c r="A13" s="6" t="s">
        <v>90</v>
      </c>
      <c r="B13" s="28" t="s">
        <v>89</v>
      </c>
      <c r="C13" s="22"/>
      <c r="D13" s="22"/>
      <c r="E13" s="22"/>
      <c r="F13" s="22"/>
      <c r="G13" s="22"/>
      <c r="H13" s="22"/>
      <c r="I13" s="23"/>
      <c r="J13" s="23"/>
    </row>
    <row r="14" spans="1:12" ht="15.75" x14ac:dyDescent="0.25">
      <c r="A14" s="6" t="s">
        <v>18</v>
      </c>
      <c r="B14" s="28" t="s">
        <v>19</v>
      </c>
      <c r="C14" s="23">
        <v>0</v>
      </c>
      <c r="D14" s="22">
        <v>100000</v>
      </c>
      <c r="E14" s="22"/>
      <c r="F14" s="22"/>
      <c r="G14" s="23">
        <v>0</v>
      </c>
      <c r="H14" s="22" t="s">
        <v>7</v>
      </c>
      <c r="I14" s="23">
        <f t="shared" si="0"/>
        <v>0</v>
      </c>
      <c r="J14" s="23">
        <v>0</v>
      </c>
    </row>
    <row r="15" spans="1:12" ht="15.75" x14ac:dyDescent="0.25">
      <c r="A15" s="6" t="s">
        <v>20</v>
      </c>
      <c r="B15" s="28" t="s">
        <v>21</v>
      </c>
      <c r="C15" s="22">
        <v>1589055.92</v>
      </c>
      <c r="D15" s="22">
        <v>6595050</v>
      </c>
      <c r="E15" s="22">
        <v>1522797.5499999998</v>
      </c>
      <c r="F15" s="22">
        <v>6595050</v>
      </c>
      <c r="G15" s="22">
        <v>1522797.5499999998</v>
      </c>
      <c r="H15" s="22" t="s">
        <v>7</v>
      </c>
      <c r="I15" s="23">
        <f t="shared" si="0"/>
        <v>23.090007657258091</v>
      </c>
      <c r="J15" s="23">
        <v>0</v>
      </c>
    </row>
    <row r="16" spans="1:12" ht="15.75" x14ac:dyDescent="0.25">
      <c r="A16" s="5" t="s">
        <v>22</v>
      </c>
      <c r="B16" s="27" t="s">
        <v>23</v>
      </c>
      <c r="C16" s="20">
        <f t="shared" ref="C16:H16" si="2">C17</f>
        <v>309064.5</v>
      </c>
      <c r="D16" s="20">
        <f t="shared" si="2"/>
        <v>1666760</v>
      </c>
      <c r="E16" s="20">
        <f t="shared" si="2"/>
        <v>373584</v>
      </c>
      <c r="F16" s="20">
        <f t="shared" si="2"/>
        <v>1666760</v>
      </c>
      <c r="G16" s="20">
        <f t="shared" si="2"/>
        <v>373584</v>
      </c>
      <c r="H16" s="20" t="str">
        <f t="shared" si="2"/>
        <v>-</v>
      </c>
      <c r="I16" s="21">
        <f>G16/D16*100</f>
        <v>22.413784828049629</v>
      </c>
      <c r="J16" s="21">
        <f t="shared" si="1"/>
        <v>120.87573953009809</v>
      </c>
    </row>
    <row r="17" spans="1:10" ht="15.75" x14ac:dyDescent="0.25">
      <c r="A17" s="6" t="s">
        <v>24</v>
      </c>
      <c r="B17" s="28" t="s">
        <v>25</v>
      </c>
      <c r="C17" s="22">
        <v>309064.5</v>
      </c>
      <c r="D17" s="22">
        <v>1666760</v>
      </c>
      <c r="E17" s="22">
        <v>373584</v>
      </c>
      <c r="F17" s="22">
        <v>1666760</v>
      </c>
      <c r="G17" s="22">
        <v>373584</v>
      </c>
      <c r="H17" s="22" t="s">
        <v>7</v>
      </c>
      <c r="I17" s="23">
        <f t="shared" ref="I17:J57" si="3">G17/D17*100</f>
        <v>22.413784828049629</v>
      </c>
      <c r="J17" s="23">
        <f t="shared" si="1"/>
        <v>120.87573953009809</v>
      </c>
    </row>
    <row r="18" spans="1:10" ht="47.25" x14ac:dyDescent="0.25">
      <c r="A18" s="5" t="s">
        <v>26</v>
      </c>
      <c r="B18" s="27" t="s">
        <v>27</v>
      </c>
      <c r="C18" s="20">
        <f t="shared" ref="C18" si="4">C19+C20</f>
        <v>2380294.11</v>
      </c>
      <c r="D18" s="20">
        <f t="shared" ref="D18:G18" si="5">D19+D20</f>
        <v>13421000</v>
      </c>
      <c r="E18" s="20">
        <f t="shared" si="5"/>
        <v>2966401.7800000003</v>
      </c>
      <c r="F18" s="20">
        <f t="shared" si="5"/>
        <v>13421000</v>
      </c>
      <c r="G18" s="20">
        <f t="shared" si="5"/>
        <v>2966401.7800000003</v>
      </c>
      <c r="H18" s="20" t="s">
        <v>7</v>
      </c>
      <c r="I18" s="21">
        <f t="shared" si="3"/>
        <v>22.102688175247749</v>
      </c>
      <c r="J18" s="21">
        <f t="shared" si="1"/>
        <v>124.62332984557108</v>
      </c>
    </row>
    <row r="19" spans="1:10" ht="20.25" customHeight="1" x14ac:dyDescent="0.25">
      <c r="A19" s="6" t="s">
        <v>106</v>
      </c>
      <c r="B19" s="28" t="s">
        <v>28</v>
      </c>
      <c r="C19" s="22">
        <v>665038.65</v>
      </c>
      <c r="D19" s="22">
        <v>4121000</v>
      </c>
      <c r="E19" s="22">
        <v>956922.44000000006</v>
      </c>
      <c r="F19" s="22">
        <v>4121000</v>
      </c>
      <c r="G19" s="22">
        <v>956922.44000000006</v>
      </c>
      <c r="H19" s="22" t="s">
        <v>7</v>
      </c>
      <c r="I19" s="23">
        <f t="shared" si="3"/>
        <v>23.220636738655667</v>
      </c>
      <c r="J19" s="23">
        <f t="shared" si="1"/>
        <v>143.88974836274554</v>
      </c>
    </row>
    <row r="20" spans="1:10" ht="69" customHeight="1" x14ac:dyDescent="0.25">
      <c r="A20" s="6" t="s">
        <v>107</v>
      </c>
      <c r="B20" s="28" t="s">
        <v>29</v>
      </c>
      <c r="C20" s="22">
        <v>1715255.46</v>
      </c>
      <c r="D20" s="22">
        <v>9300000</v>
      </c>
      <c r="E20" s="22">
        <v>2009479.34</v>
      </c>
      <c r="F20" s="22">
        <v>9300000</v>
      </c>
      <c r="G20" s="22">
        <v>2009479.34</v>
      </c>
      <c r="H20" s="22" t="s">
        <v>7</v>
      </c>
      <c r="I20" s="23">
        <f t="shared" si="3"/>
        <v>21.607304731182797</v>
      </c>
      <c r="J20" s="23">
        <f t="shared" si="1"/>
        <v>117.15335627032491</v>
      </c>
    </row>
    <row r="21" spans="1:10" ht="15.75" x14ac:dyDescent="0.25">
      <c r="A21" s="5" t="s">
        <v>30</v>
      </c>
      <c r="B21" s="27" t="s">
        <v>31</v>
      </c>
      <c r="C21" s="20">
        <f>C22+C23+C24+C25+C26</f>
        <v>3704771.09</v>
      </c>
      <c r="D21" s="20">
        <f>D22+D23+D24+D25+D26</f>
        <v>62957458.850000001</v>
      </c>
      <c r="E21" s="20">
        <f>SUM(E22:E26)</f>
        <v>4028369.2399999998</v>
      </c>
      <c r="F21" s="20">
        <f>SUM(F22:F26)</f>
        <v>62701972.649999999</v>
      </c>
      <c r="G21" s="20">
        <f>G22+G23+G24+G25+G26</f>
        <v>4028369.2399999998</v>
      </c>
      <c r="H21" s="20" t="s">
        <v>7</v>
      </c>
      <c r="I21" s="21">
        <f t="shared" si="3"/>
        <v>6.3985575555040048</v>
      </c>
      <c r="J21" s="21">
        <f t="shared" si="1"/>
        <v>108.73463277862061</v>
      </c>
    </row>
    <row r="22" spans="1:10" ht="15.75" x14ac:dyDescent="0.25">
      <c r="A22" s="6" t="s">
        <v>32</v>
      </c>
      <c r="B22" s="28" t="s">
        <v>33</v>
      </c>
      <c r="C22" s="22">
        <v>0</v>
      </c>
      <c r="D22" s="22">
        <v>255486.2</v>
      </c>
      <c r="E22" s="22"/>
      <c r="F22" s="22"/>
      <c r="G22" s="22">
        <v>0</v>
      </c>
      <c r="H22" s="22" t="s">
        <v>7</v>
      </c>
      <c r="I22" s="23">
        <f t="shared" si="3"/>
        <v>0</v>
      </c>
      <c r="J22" s="23"/>
    </row>
    <row r="23" spans="1:10" ht="15.75" x14ac:dyDescent="0.25">
      <c r="A23" s="6" t="s">
        <v>34</v>
      </c>
      <c r="B23" s="28" t="s">
        <v>35</v>
      </c>
      <c r="C23" s="22">
        <v>83520</v>
      </c>
      <c r="D23" s="22">
        <v>125280</v>
      </c>
      <c r="E23" s="22">
        <v>125280</v>
      </c>
      <c r="F23" s="22">
        <v>125280</v>
      </c>
      <c r="G23" s="22">
        <v>125280</v>
      </c>
      <c r="H23" s="22" t="s">
        <v>7</v>
      </c>
      <c r="I23" s="23">
        <f t="shared" si="3"/>
        <v>100</v>
      </c>
      <c r="J23" s="23">
        <f t="shared" si="1"/>
        <v>150</v>
      </c>
    </row>
    <row r="24" spans="1:10" ht="18.75" customHeight="1" x14ac:dyDescent="0.25">
      <c r="A24" s="6" t="s">
        <v>36</v>
      </c>
      <c r="B24" s="28" t="s">
        <v>37</v>
      </c>
      <c r="C24" s="22">
        <v>900000</v>
      </c>
      <c r="D24" s="22">
        <v>5307500</v>
      </c>
      <c r="E24" s="22">
        <v>1555500</v>
      </c>
      <c r="F24" s="22">
        <v>5307500</v>
      </c>
      <c r="G24" s="22">
        <v>1555500</v>
      </c>
      <c r="H24" s="22" t="s">
        <v>7</v>
      </c>
      <c r="I24" s="23">
        <f t="shared" si="3"/>
        <v>29.307583608101744</v>
      </c>
      <c r="J24" s="23">
        <f t="shared" si="1"/>
        <v>172.83333333333331</v>
      </c>
    </row>
    <row r="25" spans="1:10" ht="21.75" customHeight="1" x14ac:dyDescent="0.25">
      <c r="A25" s="6" t="s">
        <v>38</v>
      </c>
      <c r="B25" s="28" t="s">
        <v>39</v>
      </c>
      <c r="C25" s="22">
        <v>2721251.09</v>
      </c>
      <c r="D25" s="22">
        <v>57269192.649999999</v>
      </c>
      <c r="E25" s="22">
        <v>2347589.2399999998</v>
      </c>
      <c r="F25" s="22">
        <v>57269192.649999999</v>
      </c>
      <c r="G25" s="22">
        <v>2347589.2399999998</v>
      </c>
      <c r="H25" s="22" t="s">
        <v>7</v>
      </c>
      <c r="I25" s="23">
        <f t="shared" si="3"/>
        <v>4.0992183255441788</v>
      </c>
      <c r="J25" s="23">
        <f t="shared" si="1"/>
        <v>86.268747805995361</v>
      </c>
    </row>
    <row r="26" spans="1:10" ht="31.5" hidden="1" x14ac:dyDescent="0.25">
      <c r="A26" s="6" t="s">
        <v>40</v>
      </c>
      <c r="B26" s="28" t="s">
        <v>41</v>
      </c>
      <c r="C26" s="22"/>
      <c r="D26" s="22"/>
      <c r="E26" s="22"/>
      <c r="F26" s="22"/>
      <c r="G26" s="22"/>
      <c r="H26" s="22" t="s">
        <v>7</v>
      </c>
      <c r="I26" s="23" t="e">
        <f t="shared" si="3"/>
        <v>#DIV/0!</v>
      </c>
      <c r="J26" s="23" t="e">
        <f t="shared" si="1"/>
        <v>#DIV/0!</v>
      </c>
    </row>
    <row r="27" spans="1:10" ht="31.5" x14ac:dyDescent="0.25">
      <c r="A27" s="5" t="s">
        <v>42</v>
      </c>
      <c r="B27" s="27" t="s">
        <v>43</v>
      </c>
      <c r="C27" s="20">
        <f>C28+C29+C30</f>
        <v>9212940</v>
      </c>
      <c r="D27" s="20">
        <f>D28+D29+D30+D31</f>
        <v>242458794.67000002</v>
      </c>
      <c r="E27" s="20">
        <f>E28+E29+E30</f>
        <v>4190412.37</v>
      </c>
      <c r="F27" s="20">
        <f>F28+F29+F30</f>
        <v>210287055.39000002</v>
      </c>
      <c r="G27" s="20">
        <f>G28+G29+G30+G31</f>
        <v>13141342.890000001</v>
      </c>
      <c r="H27" s="20" t="s">
        <v>7</v>
      </c>
      <c r="I27" s="21">
        <f t="shared" si="3"/>
        <v>5.4200314358099906</v>
      </c>
      <c r="J27" s="21">
        <f t="shared" si="1"/>
        <v>142.64005724556984</v>
      </c>
    </row>
    <row r="28" spans="1:10" ht="15.75" x14ac:dyDescent="0.25">
      <c r="A28" s="6" t="s">
        <v>44</v>
      </c>
      <c r="B28" s="28" t="s">
        <v>45</v>
      </c>
      <c r="C28" s="22">
        <v>10474.66</v>
      </c>
      <c r="D28" s="22">
        <v>100000</v>
      </c>
      <c r="E28" s="22">
        <v>12397.58</v>
      </c>
      <c r="F28" s="22">
        <v>100000</v>
      </c>
      <c r="G28" s="22">
        <v>12397.58</v>
      </c>
      <c r="H28" s="22" t="s">
        <v>7</v>
      </c>
      <c r="I28" s="23">
        <f t="shared" si="3"/>
        <v>12.39758</v>
      </c>
      <c r="J28" s="23">
        <f t="shared" si="1"/>
        <v>118.35782736623432</v>
      </c>
    </row>
    <row r="29" spans="1:10" ht="15.75" x14ac:dyDescent="0.25">
      <c r="A29" s="6" t="s">
        <v>46</v>
      </c>
      <c r="B29" s="28" t="s">
        <v>47</v>
      </c>
      <c r="C29" s="22">
        <v>41831.47</v>
      </c>
      <c r="D29" s="22">
        <v>189474029.34</v>
      </c>
      <c r="E29" s="22">
        <v>358861.68</v>
      </c>
      <c r="F29" s="22">
        <v>189474029.34</v>
      </c>
      <c r="G29" s="22">
        <v>358861.68</v>
      </c>
      <c r="H29" s="22" t="s">
        <v>7</v>
      </c>
      <c r="I29" s="23">
        <f t="shared" si="3"/>
        <v>0.18939887500679251</v>
      </c>
      <c r="J29" s="23">
        <v>0</v>
      </c>
    </row>
    <row r="30" spans="1:10" ht="20.25" customHeight="1" x14ac:dyDescent="0.25">
      <c r="A30" s="6" t="s">
        <v>48</v>
      </c>
      <c r="B30" s="28" t="s">
        <v>49</v>
      </c>
      <c r="C30" s="22">
        <v>9160633.8699999992</v>
      </c>
      <c r="D30" s="22">
        <v>20713026.050000001</v>
      </c>
      <c r="E30" s="22">
        <v>3819153.11</v>
      </c>
      <c r="F30" s="22">
        <v>20713026.050000001</v>
      </c>
      <c r="G30" s="22">
        <v>3819153.11</v>
      </c>
      <c r="H30" s="22" t="s">
        <v>7</v>
      </c>
      <c r="I30" s="23">
        <f t="shared" si="3"/>
        <v>18.438412141136663</v>
      </c>
      <c r="J30" s="23">
        <f t="shared" si="1"/>
        <v>41.690926241548389</v>
      </c>
    </row>
    <row r="31" spans="1:10" ht="31.5" customHeight="1" x14ac:dyDescent="0.25">
      <c r="A31" s="6" t="s">
        <v>111</v>
      </c>
      <c r="B31" s="28" t="s">
        <v>112</v>
      </c>
      <c r="C31" s="22">
        <v>0</v>
      </c>
      <c r="D31" s="22">
        <v>32171739.280000001</v>
      </c>
      <c r="E31" s="22">
        <v>8950930.5199999996</v>
      </c>
      <c r="F31" s="22">
        <v>32171739.280000001</v>
      </c>
      <c r="G31" s="22">
        <v>8950930.5199999996</v>
      </c>
      <c r="H31" s="22"/>
      <c r="I31" s="23">
        <f t="shared" si="3"/>
        <v>27.82233948279093</v>
      </c>
      <c r="J31" s="23" t="e">
        <f t="shared" si="1"/>
        <v>#DIV/0!</v>
      </c>
    </row>
    <row r="32" spans="1:10" ht="21" customHeight="1" x14ac:dyDescent="0.25">
      <c r="A32" s="5" t="s">
        <v>95</v>
      </c>
      <c r="B32" s="27" t="s">
        <v>96</v>
      </c>
      <c r="C32" s="20">
        <v>0</v>
      </c>
      <c r="D32" s="20">
        <f>D33</f>
        <v>1561808.82</v>
      </c>
      <c r="E32" s="20"/>
      <c r="F32" s="20"/>
      <c r="G32" s="20">
        <f>G33</f>
        <v>0</v>
      </c>
      <c r="H32" s="20"/>
      <c r="I32" s="23">
        <f t="shared" si="3"/>
        <v>0</v>
      </c>
      <c r="J32" s="23" t="e">
        <f t="shared" si="3"/>
        <v>#DIV/0!</v>
      </c>
    </row>
    <row r="33" spans="1:10" ht="30" customHeight="1" x14ac:dyDescent="0.25">
      <c r="A33" s="6" t="s">
        <v>113</v>
      </c>
      <c r="B33" s="28" t="s">
        <v>114</v>
      </c>
      <c r="C33" s="22">
        <v>0</v>
      </c>
      <c r="D33" s="26">
        <v>1561808.82</v>
      </c>
      <c r="E33" s="20"/>
      <c r="F33" s="20"/>
      <c r="G33" s="22">
        <v>0</v>
      </c>
      <c r="H33" s="20"/>
      <c r="I33" s="23">
        <f t="shared" si="3"/>
        <v>0</v>
      </c>
      <c r="J33" s="23" t="e">
        <f t="shared" si="3"/>
        <v>#DIV/0!</v>
      </c>
    </row>
    <row r="34" spans="1:10" ht="18" customHeight="1" x14ac:dyDescent="0.25">
      <c r="A34" s="5" t="s">
        <v>50</v>
      </c>
      <c r="B34" s="27" t="s">
        <v>51</v>
      </c>
      <c r="C34" s="20">
        <f>SUM(C35:C39)</f>
        <v>73718661.640000001</v>
      </c>
      <c r="D34" s="20">
        <f>SUM(D35:D39)</f>
        <v>439571946.19</v>
      </c>
      <c r="E34" s="20">
        <f>SUM(E35:E39)</f>
        <v>88087432.950000003</v>
      </c>
      <c r="F34" s="20">
        <f>SUM(F35:F39)</f>
        <v>439571946.19</v>
      </c>
      <c r="G34" s="20">
        <f>SUM(G35:G39)</f>
        <v>88087432.950000003</v>
      </c>
      <c r="H34" s="20" t="s">
        <v>7</v>
      </c>
      <c r="I34" s="21">
        <f t="shared" si="3"/>
        <v>20.039366413962462</v>
      </c>
      <c r="J34" s="21">
        <f t="shared" si="1"/>
        <v>119.49136214676402</v>
      </c>
    </row>
    <row r="35" spans="1:10" ht="15.75" x14ac:dyDescent="0.25">
      <c r="A35" s="6" t="s">
        <v>52</v>
      </c>
      <c r="B35" s="28" t="s">
        <v>53</v>
      </c>
      <c r="C35" s="22">
        <v>18259060.629999999</v>
      </c>
      <c r="D35" s="22">
        <v>87399984</v>
      </c>
      <c r="E35" s="22">
        <v>20262190.010000002</v>
      </c>
      <c r="F35" s="22">
        <v>87399984</v>
      </c>
      <c r="G35" s="22">
        <v>20262190.010000002</v>
      </c>
      <c r="H35" s="22" t="s">
        <v>7</v>
      </c>
      <c r="I35" s="23">
        <f t="shared" si="3"/>
        <v>23.183288008382245</v>
      </c>
      <c r="J35" s="23">
        <f t="shared" si="1"/>
        <v>110.97060478954116</v>
      </c>
    </row>
    <row r="36" spans="1:10" ht="15.75" x14ac:dyDescent="0.25">
      <c r="A36" s="6" t="s">
        <v>54</v>
      </c>
      <c r="B36" s="28" t="s">
        <v>55</v>
      </c>
      <c r="C36" s="22">
        <v>41783223.539999999</v>
      </c>
      <c r="D36" s="22">
        <v>262892789.98999998</v>
      </c>
      <c r="E36" s="22">
        <v>47779972.199999996</v>
      </c>
      <c r="F36" s="22">
        <v>262892789.98999998</v>
      </c>
      <c r="G36" s="22">
        <v>47779972.199999996</v>
      </c>
      <c r="H36" s="22" t="s">
        <v>7</v>
      </c>
      <c r="I36" s="23">
        <f t="shared" si="3"/>
        <v>18.174698591702523</v>
      </c>
      <c r="J36" s="23">
        <f t="shared" si="1"/>
        <v>114.35204886539971</v>
      </c>
    </row>
    <row r="37" spans="1:10" ht="15.75" x14ac:dyDescent="0.25">
      <c r="A37" s="6" t="s">
        <v>98</v>
      </c>
      <c r="B37" s="28" t="s">
        <v>88</v>
      </c>
      <c r="C37" s="22">
        <v>8957023.4900000002</v>
      </c>
      <c r="D37" s="22">
        <v>46165372.200000003</v>
      </c>
      <c r="E37" s="22">
        <v>10040361.76</v>
      </c>
      <c r="F37" s="22">
        <v>46165372.200000003</v>
      </c>
      <c r="G37" s="22">
        <v>10040361.76</v>
      </c>
      <c r="H37" s="22"/>
      <c r="I37" s="23">
        <f t="shared" si="3"/>
        <v>21.748685825606749</v>
      </c>
      <c r="J37" s="23">
        <f t="shared" si="1"/>
        <v>112.09484681166109</v>
      </c>
    </row>
    <row r="38" spans="1:10" ht="15.75" x14ac:dyDescent="0.25">
      <c r="A38" s="6" t="s">
        <v>108</v>
      </c>
      <c r="B38" s="28" t="s">
        <v>56</v>
      </c>
      <c r="C38" s="22">
        <v>0</v>
      </c>
      <c r="D38" s="22">
        <v>120000</v>
      </c>
      <c r="E38" s="22">
        <v>2712.5</v>
      </c>
      <c r="F38" s="22">
        <v>120000</v>
      </c>
      <c r="G38" s="22">
        <v>2712.5</v>
      </c>
      <c r="H38" s="22" t="s">
        <v>7</v>
      </c>
      <c r="I38" s="23">
        <f t="shared" si="3"/>
        <v>2.260416666666667</v>
      </c>
      <c r="J38" s="23">
        <v>0</v>
      </c>
    </row>
    <row r="39" spans="1:10" ht="15.75" x14ac:dyDescent="0.25">
      <c r="A39" s="6" t="s">
        <v>57</v>
      </c>
      <c r="B39" s="28" t="s">
        <v>58</v>
      </c>
      <c r="C39" s="22">
        <v>4719353.9800000004</v>
      </c>
      <c r="D39" s="22">
        <v>42993800</v>
      </c>
      <c r="E39" s="22">
        <v>10002196.48</v>
      </c>
      <c r="F39" s="22">
        <v>42993800</v>
      </c>
      <c r="G39" s="22">
        <v>10002196.48</v>
      </c>
      <c r="H39" s="22" t="s">
        <v>7</v>
      </c>
      <c r="I39" s="23">
        <f t="shared" si="3"/>
        <v>23.264276430555103</v>
      </c>
      <c r="J39" s="23">
        <f t="shared" si="1"/>
        <v>211.93995030650359</v>
      </c>
    </row>
    <row r="40" spans="1:10" ht="15.75" x14ac:dyDescent="0.25">
      <c r="A40" s="5" t="s">
        <v>59</v>
      </c>
      <c r="B40" s="27" t="s">
        <v>60</v>
      </c>
      <c r="C40" s="20">
        <f>C41+C42</f>
        <v>10382615.58</v>
      </c>
      <c r="D40" s="20">
        <f>D41+D42</f>
        <v>59045497</v>
      </c>
      <c r="E40" s="20">
        <f>E41+E42</f>
        <v>12087991.18</v>
      </c>
      <c r="F40" s="20">
        <f>F41+F42</f>
        <v>59045497</v>
      </c>
      <c r="G40" s="20">
        <f>G41+G42</f>
        <v>12087991.18</v>
      </c>
      <c r="H40" s="20" t="s">
        <v>7</v>
      </c>
      <c r="I40" s="21">
        <f t="shared" si="3"/>
        <v>20.472333698876309</v>
      </c>
      <c r="J40" s="21">
        <f t="shared" si="1"/>
        <v>116.42529848918859</v>
      </c>
    </row>
    <row r="41" spans="1:10" ht="17.25" customHeight="1" x14ac:dyDescent="0.25">
      <c r="A41" s="6" t="s">
        <v>61</v>
      </c>
      <c r="B41" s="28" t="s">
        <v>62</v>
      </c>
      <c r="C41" s="22">
        <v>10382615.58</v>
      </c>
      <c r="D41" s="22">
        <v>53970497</v>
      </c>
      <c r="E41" s="22">
        <v>10712950.83</v>
      </c>
      <c r="F41" s="22">
        <v>53970497</v>
      </c>
      <c r="G41" s="22">
        <v>10712950.83</v>
      </c>
      <c r="H41" s="22" t="s">
        <v>7</v>
      </c>
      <c r="I41" s="23">
        <f t="shared" si="3"/>
        <v>19.849642722393309</v>
      </c>
      <c r="J41" s="23">
        <f t="shared" si="1"/>
        <v>103.1816188074643</v>
      </c>
    </row>
    <row r="42" spans="1:10" ht="32.25" customHeight="1" x14ac:dyDescent="0.25">
      <c r="A42" s="6" t="s">
        <v>63</v>
      </c>
      <c r="B42" s="28" t="s">
        <v>64</v>
      </c>
      <c r="C42" s="22">
        <v>0</v>
      </c>
      <c r="D42" s="22">
        <v>5075000</v>
      </c>
      <c r="E42" s="22">
        <v>1375040.35</v>
      </c>
      <c r="F42" s="22">
        <v>5075000</v>
      </c>
      <c r="G42" s="22">
        <v>1375040.35</v>
      </c>
      <c r="H42" s="22" t="s">
        <v>7</v>
      </c>
      <c r="I42" s="23">
        <f t="shared" si="3"/>
        <v>27.09439113300493</v>
      </c>
      <c r="J42" s="23" t="e">
        <f t="shared" si="1"/>
        <v>#DIV/0!</v>
      </c>
    </row>
    <row r="43" spans="1:10" ht="15.75" x14ac:dyDescent="0.25">
      <c r="A43" s="5" t="s">
        <v>65</v>
      </c>
      <c r="B43" s="27" t="s">
        <v>66</v>
      </c>
      <c r="C43" s="20">
        <f>C44+C45+C46+C47</f>
        <v>3597166.9899999998</v>
      </c>
      <c r="D43" s="20">
        <f>D44+D45+D46+D47</f>
        <v>21268925.800000001</v>
      </c>
      <c r="E43" s="20">
        <f>SUM(E44:E47)</f>
        <v>3886316.11</v>
      </c>
      <c r="F43" s="20">
        <f>SUM(F44:F47)</f>
        <v>21268925.800000001</v>
      </c>
      <c r="G43" s="20">
        <f>G44+G45+G46+G47</f>
        <v>3886316.11</v>
      </c>
      <c r="H43" s="20" t="s">
        <v>7</v>
      </c>
      <c r="I43" s="21">
        <f t="shared" si="3"/>
        <v>18.272272641056464</v>
      </c>
      <c r="J43" s="21">
        <f t="shared" si="1"/>
        <v>108.03824567510556</v>
      </c>
    </row>
    <row r="44" spans="1:10" ht="15.75" x14ac:dyDescent="0.25">
      <c r="A44" s="6" t="s">
        <v>67</v>
      </c>
      <c r="B44" s="28" t="s">
        <v>68</v>
      </c>
      <c r="C44" s="22">
        <v>1485450.17</v>
      </c>
      <c r="D44" s="22">
        <v>5932700</v>
      </c>
      <c r="E44" s="22">
        <v>1474079.88</v>
      </c>
      <c r="F44" s="22">
        <v>5932700</v>
      </c>
      <c r="G44" s="22">
        <v>1474079.88</v>
      </c>
      <c r="H44" s="22" t="s">
        <v>7</v>
      </c>
      <c r="I44" s="23">
        <f t="shared" si="3"/>
        <v>24.84669509666762</v>
      </c>
      <c r="J44" s="23">
        <f t="shared" si="1"/>
        <v>99.234555946094105</v>
      </c>
    </row>
    <row r="45" spans="1:10" ht="19.5" customHeight="1" x14ac:dyDescent="0.25">
      <c r="A45" s="6" t="s">
        <v>69</v>
      </c>
      <c r="B45" s="28" t="s">
        <v>70</v>
      </c>
      <c r="C45" s="22"/>
      <c r="D45" s="22"/>
      <c r="E45" s="22"/>
      <c r="F45" s="22"/>
      <c r="G45" s="22"/>
      <c r="H45" s="22" t="s">
        <v>7</v>
      </c>
      <c r="I45" s="23" t="e">
        <f t="shared" si="3"/>
        <v>#DIV/0!</v>
      </c>
      <c r="J45" s="23" t="e">
        <f t="shared" si="1"/>
        <v>#DIV/0!</v>
      </c>
    </row>
    <row r="46" spans="1:10" ht="17.25" customHeight="1" x14ac:dyDescent="0.25">
      <c r="A46" s="6" t="s">
        <v>71</v>
      </c>
      <c r="B46" s="28" t="s">
        <v>72</v>
      </c>
      <c r="C46" s="22">
        <v>2111716.8199999998</v>
      </c>
      <c r="D46" s="22">
        <v>15251225.800000001</v>
      </c>
      <c r="E46" s="22">
        <v>2412236.23</v>
      </c>
      <c r="F46" s="22">
        <v>15251225.800000001</v>
      </c>
      <c r="G46" s="22">
        <v>2412236.23</v>
      </c>
      <c r="H46" s="22" t="s">
        <v>7</v>
      </c>
      <c r="I46" s="23">
        <f t="shared" si="3"/>
        <v>15.816671142591044</v>
      </c>
      <c r="J46" s="23">
        <f t="shared" si="1"/>
        <v>114.23104685030638</v>
      </c>
    </row>
    <row r="47" spans="1:10" ht="31.5" x14ac:dyDescent="0.25">
      <c r="A47" s="6" t="s">
        <v>73</v>
      </c>
      <c r="B47" s="28" t="s">
        <v>74</v>
      </c>
      <c r="C47" s="22">
        <v>0</v>
      </c>
      <c r="D47" s="22">
        <v>85000</v>
      </c>
      <c r="E47" s="22">
        <v>0</v>
      </c>
      <c r="F47" s="22">
        <v>85000</v>
      </c>
      <c r="G47" s="22">
        <v>0</v>
      </c>
      <c r="H47" s="22" t="s">
        <v>7</v>
      </c>
      <c r="I47" s="23">
        <f t="shared" si="3"/>
        <v>0</v>
      </c>
      <c r="J47" s="23" t="e">
        <f t="shared" si="1"/>
        <v>#DIV/0!</v>
      </c>
    </row>
    <row r="48" spans="1:10" ht="15.75" x14ac:dyDescent="0.25">
      <c r="A48" s="5" t="s">
        <v>75</v>
      </c>
      <c r="B48" s="27" t="s">
        <v>76</v>
      </c>
      <c r="C48" s="20">
        <f>C49</f>
        <v>3576517.66</v>
      </c>
      <c r="D48" s="20">
        <f>D49+D50</f>
        <v>24797377.809999999</v>
      </c>
      <c r="E48" s="20">
        <f>SUM(E50:E50)</f>
        <v>0</v>
      </c>
      <c r="F48" s="20">
        <f>SUM(F50:F50)</f>
        <v>0</v>
      </c>
      <c r="G48" s="20">
        <f>G49</f>
        <v>4170475.92</v>
      </c>
      <c r="H48" s="20" t="s">
        <v>7</v>
      </c>
      <c r="I48" s="21">
        <f t="shared" si="3"/>
        <v>16.818213409315312</v>
      </c>
      <c r="J48" s="21">
        <f t="shared" si="1"/>
        <v>116.60716698376375</v>
      </c>
    </row>
    <row r="49" spans="1:10" ht="18.75" customHeight="1" x14ac:dyDescent="0.25">
      <c r="A49" s="6" t="s">
        <v>92</v>
      </c>
      <c r="B49" s="27" t="s">
        <v>91</v>
      </c>
      <c r="C49" s="22">
        <v>3576517.66</v>
      </c>
      <c r="D49" s="22">
        <v>24797377.809999999</v>
      </c>
      <c r="E49" s="22">
        <v>4170475.92</v>
      </c>
      <c r="F49" s="22">
        <v>24797377.809999999</v>
      </c>
      <c r="G49" s="22">
        <v>4170475.92</v>
      </c>
      <c r="H49" s="20"/>
      <c r="I49" s="23">
        <f t="shared" ref="I49:I52" si="6">G49/D49*100</f>
        <v>16.818213409315312</v>
      </c>
      <c r="J49" s="23">
        <f t="shared" ref="J49:J52" si="7">G49/C49*100</f>
        <v>116.60716698376375</v>
      </c>
    </row>
    <row r="50" spans="1:10" ht="0.75" hidden="1" customHeight="1" x14ac:dyDescent="0.25">
      <c r="A50" s="6" t="s">
        <v>77</v>
      </c>
      <c r="B50" s="28" t="s">
        <v>78</v>
      </c>
      <c r="C50" s="22"/>
      <c r="D50" s="22"/>
      <c r="E50" s="22"/>
      <c r="F50" s="22"/>
      <c r="G50" s="22"/>
      <c r="H50" s="22" t="s">
        <v>7</v>
      </c>
      <c r="I50" s="23"/>
      <c r="J50" s="23"/>
    </row>
    <row r="51" spans="1:10" ht="33.75" customHeight="1" x14ac:dyDescent="0.25">
      <c r="A51" s="5" t="s">
        <v>109</v>
      </c>
      <c r="B51" s="27" t="s">
        <v>93</v>
      </c>
      <c r="C51" s="20">
        <f>SUM(C52:C52)</f>
        <v>73625.8</v>
      </c>
      <c r="D51" s="20">
        <f>SUM(D52:D52)</f>
        <v>3500</v>
      </c>
      <c r="E51" s="22"/>
      <c r="F51" s="22"/>
      <c r="G51" s="20">
        <f>SUM(G52:G52)</f>
        <v>0</v>
      </c>
      <c r="H51" s="22"/>
      <c r="I51" s="23">
        <f t="shared" si="6"/>
        <v>0</v>
      </c>
      <c r="J51" s="23">
        <f t="shared" si="7"/>
        <v>0</v>
      </c>
    </row>
    <row r="52" spans="1:10" ht="29.25" customHeight="1" x14ac:dyDescent="0.25">
      <c r="A52" s="6" t="s">
        <v>115</v>
      </c>
      <c r="B52" s="28" t="s">
        <v>94</v>
      </c>
      <c r="C52" s="22">
        <v>73625.8</v>
      </c>
      <c r="D52" s="22">
        <v>3500</v>
      </c>
      <c r="E52" s="22">
        <v>0</v>
      </c>
      <c r="F52" s="22">
        <v>3500</v>
      </c>
      <c r="G52" s="22">
        <v>0</v>
      </c>
      <c r="H52" s="22"/>
      <c r="I52" s="23">
        <f t="shared" si="6"/>
        <v>0</v>
      </c>
      <c r="J52" s="23">
        <f t="shared" si="7"/>
        <v>0</v>
      </c>
    </row>
    <row r="53" spans="1:10" ht="62.25" customHeight="1" x14ac:dyDescent="0.25">
      <c r="A53" s="5" t="s">
        <v>110</v>
      </c>
      <c r="B53" s="27" t="s">
        <v>79</v>
      </c>
      <c r="C53" s="20">
        <f>C54+C56+C55</f>
        <v>1034165</v>
      </c>
      <c r="D53" s="20">
        <f>D54+D56+D55</f>
        <v>7665204.54</v>
      </c>
      <c r="E53" s="20">
        <f t="shared" ref="E53:F53" si="8">E54+E56</f>
        <v>562098</v>
      </c>
      <c r="F53" s="20">
        <f t="shared" si="8"/>
        <v>1766600</v>
      </c>
      <c r="G53" s="20">
        <f>G54+G56+G55</f>
        <v>4181598.54</v>
      </c>
      <c r="H53" s="20" t="s">
        <v>7</v>
      </c>
      <c r="I53" s="23">
        <f t="shared" si="3"/>
        <v>54.552993572171523</v>
      </c>
      <c r="J53" s="21">
        <f t="shared" si="1"/>
        <v>404.34539362674229</v>
      </c>
    </row>
    <row r="54" spans="1:10" ht="45.75" customHeight="1" x14ac:dyDescent="0.25">
      <c r="A54" s="6" t="s">
        <v>80</v>
      </c>
      <c r="B54" s="28" t="s">
        <v>81</v>
      </c>
      <c r="C54" s="22">
        <v>407250</v>
      </c>
      <c r="D54" s="22">
        <v>1766600</v>
      </c>
      <c r="E54" s="22">
        <v>562098</v>
      </c>
      <c r="F54" s="22">
        <v>1766600</v>
      </c>
      <c r="G54" s="22">
        <v>562098</v>
      </c>
      <c r="H54" s="22" t="s">
        <v>7</v>
      </c>
      <c r="I54" s="23">
        <f t="shared" si="3"/>
        <v>31.818068606362505</v>
      </c>
      <c r="J54" s="23">
        <f t="shared" si="1"/>
        <v>138.02283609576426</v>
      </c>
    </row>
    <row r="55" spans="1:10" ht="25.5" customHeight="1" x14ac:dyDescent="0.25">
      <c r="A55" s="6" t="s">
        <v>82</v>
      </c>
      <c r="B55" s="28" t="s">
        <v>83</v>
      </c>
      <c r="C55" s="22">
        <v>626915</v>
      </c>
      <c r="D55" s="22">
        <v>5898604.54</v>
      </c>
      <c r="E55" s="22">
        <v>3619500.54</v>
      </c>
      <c r="F55" s="22">
        <v>5898604.54</v>
      </c>
      <c r="G55" s="22">
        <v>3619500.54</v>
      </c>
      <c r="H55" s="22" t="s">
        <v>7</v>
      </c>
      <c r="I55" s="23">
        <f t="shared" si="3"/>
        <v>61.361980031975492</v>
      </c>
      <c r="J55" s="23">
        <f t="shared" si="1"/>
        <v>577.35108268266038</v>
      </c>
    </row>
    <row r="56" spans="1:10" ht="34.5" hidden="1" customHeight="1" x14ac:dyDescent="0.25">
      <c r="A56" s="6" t="s">
        <v>84</v>
      </c>
      <c r="B56" s="7" t="s">
        <v>85</v>
      </c>
      <c r="C56" s="22"/>
      <c r="D56" s="22"/>
      <c r="E56" s="22"/>
      <c r="F56" s="22"/>
      <c r="G56" s="22"/>
      <c r="H56" s="22" t="s">
        <v>7</v>
      </c>
      <c r="I56" s="23" t="e">
        <f t="shared" si="3"/>
        <v>#DIV/0!</v>
      </c>
      <c r="J56" s="23" t="e">
        <f t="shared" si="1"/>
        <v>#DIV/0!</v>
      </c>
    </row>
    <row r="57" spans="1:10" ht="26.25" customHeight="1" x14ac:dyDescent="0.25">
      <c r="A57" s="29" t="s">
        <v>86</v>
      </c>
      <c r="B57" s="30"/>
      <c r="C57" s="20">
        <f>C7+C16+C18+C21+C27+C34+C40+C43+C48+C51+C53+C32</f>
        <v>118221575.35999998</v>
      </c>
      <c r="D57" s="20">
        <f>D7+D16+D18+D21+D27+D34+D40+D43+D48+D51+D53+D32</f>
        <v>925520914.00999987</v>
      </c>
      <c r="E57" s="20">
        <f>E7+E16+E18+E21+E27+E34+E40+E43+E48+E53</f>
        <v>126324820.52</v>
      </c>
      <c r="F57" s="20">
        <f>F7+F16+F18+F21+F27+F34+F40+F43+F48+F53</f>
        <v>860732397.3599999</v>
      </c>
      <c r="G57" s="20">
        <f>G7+G16+G18+G21+G27+G34+G40+G43+G48+G51+G53+G32</f>
        <v>143065727.5</v>
      </c>
      <c r="H57" s="24"/>
      <c r="I57" s="21">
        <f t="shared" si="3"/>
        <v>15.457860036910439</v>
      </c>
      <c r="J57" s="21">
        <f t="shared" si="1"/>
        <v>121.01490532869856</v>
      </c>
    </row>
    <row r="58" spans="1:10" ht="15.75" x14ac:dyDescent="0.25">
      <c r="A58" s="14"/>
      <c r="B58" s="13"/>
      <c r="C58" s="13"/>
      <c r="D58" s="13"/>
      <c r="E58" s="15"/>
      <c r="F58" s="15"/>
      <c r="G58" s="15"/>
      <c r="H58" s="15" t="s">
        <v>87</v>
      </c>
      <c r="I58" s="16"/>
      <c r="J58" s="16"/>
    </row>
    <row r="59" spans="1:10" ht="4.5" customHeight="1" x14ac:dyDescent="0.25">
      <c r="A59" s="17"/>
      <c r="B59" s="17"/>
      <c r="C59" s="17"/>
      <c r="D59" s="17"/>
      <c r="E59" s="17"/>
      <c r="F59" s="17"/>
      <c r="G59" s="17"/>
      <c r="H59" s="17"/>
      <c r="I59" s="16"/>
      <c r="J59" s="16"/>
    </row>
    <row r="60" spans="1:10" s="9" customFormat="1" ht="47.25" x14ac:dyDescent="0.25">
      <c r="A60" s="8" t="s">
        <v>104</v>
      </c>
      <c r="G60" s="9" t="s">
        <v>105</v>
      </c>
      <c r="I60" s="10"/>
      <c r="J60" s="10"/>
    </row>
    <row r="61" spans="1:10" ht="15.75" x14ac:dyDescent="0.25">
      <c r="A61" s="18"/>
      <c r="B61" s="17"/>
      <c r="C61" s="17"/>
      <c r="D61" s="17"/>
      <c r="E61" s="17"/>
      <c r="F61" s="17"/>
      <c r="G61" s="17"/>
      <c r="H61" s="17"/>
      <c r="I61" s="16"/>
      <c r="J61" s="16"/>
    </row>
    <row r="62" spans="1:10" ht="15.75" x14ac:dyDescent="0.25">
      <c r="A62" s="18"/>
      <c r="B62" s="17"/>
      <c r="C62" s="17"/>
      <c r="D62" s="17"/>
      <c r="E62" s="17"/>
      <c r="F62" s="17"/>
      <c r="G62" s="17"/>
      <c r="H62" s="17"/>
      <c r="I62" s="16"/>
      <c r="J62" s="16"/>
    </row>
    <row r="63" spans="1:10" ht="15.75" x14ac:dyDescent="0.25">
      <c r="A63" s="18"/>
      <c r="B63" s="17"/>
      <c r="C63" s="19"/>
      <c r="D63" s="19"/>
      <c r="E63" s="19"/>
      <c r="F63" s="19"/>
      <c r="G63" s="19"/>
      <c r="H63" s="17"/>
      <c r="I63" s="16"/>
      <c r="J63" s="16"/>
    </row>
    <row r="64" spans="1:10" ht="15.75" x14ac:dyDescent="0.25">
      <c r="A64" s="17"/>
      <c r="B64" s="17"/>
      <c r="C64" s="17"/>
      <c r="D64" s="17"/>
      <c r="E64" s="17"/>
      <c r="F64" s="17"/>
      <c r="G64" s="17"/>
      <c r="H64" s="17"/>
      <c r="I64" s="16"/>
      <c r="J64" s="16"/>
    </row>
  </sheetData>
  <mergeCells count="11">
    <mergeCell ref="A57:B57"/>
    <mergeCell ref="A2:J2"/>
    <mergeCell ref="I3:J3"/>
    <mergeCell ref="A4:A6"/>
    <mergeCell ref="B4:B6"/>
    <mergeCell ref="C4:C6"/>
    <mergeCell ref="D4:D6"/>
    <mergeCell ref="E4:F6"/>
    <mergeCell ref="G4:H6"/>
    <mergeCell ref="I4:I6"/>
    <mergeCell ref="J4:J6"/>
  </mergeCells>
  <conditionalFormatting sqref="D33">
    <cfRule type="expression" dxfId="1" priority="1" stopIfTrue="1">
      <formula>OR(RIGHT($B33,2)="00",$B33="Общий итог")=TRUE</formula>
    </cfRule>
    <cfRule type="expression" dxfId="0" priority="2" stopIfTrue="1">
      <formula>AND($D33="")=TRUE</formula>
    </cfRule>
  </conditionalFormatting>
  <pageMargins left="0.11811023622047245" right="0.11811023622047245" top="0.74803149606299213" bottom="0.35433070866141736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2023-05-29T13:54:50Z</dcterms:modified>
</cp:coreProperties>
</file>