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54" i="2" l="1"/>
  <c r="D54" i="2"/>
  <c r="G45" i="2"/>
  <c r="D45" i="2"/>
  <c r="C45" i="2"/>
  <c r="J48" i="2"/>
  <c r="I48" i="2"/>
  <c r="G48" i="2"/>
  <c r="D48" i="2"/>
  <c r="C48" i="2"/>
  <c r="C7" i="2"/>
  <c r="C16" i="2"/>
  <c r="C18" i="2"/>
  <c r="C27" i="2"/>
  <c r="C21" i="2"/>
  <c r="I8" i="2" l="1"/>
  <c r="J23" i="2"/>
  <c r="C37" i="2" l="1"/>
  <c r="I34" i="2"/>
  <c r="C50" i="2" l="1"/>
  <c r="C40" i="2"/>
  <c r="C54" i="2" s="1"/>
  <c r="C31" i="2"/>
  <c r="I53" i="2" l="1"/>
  <c r="J52" i="2"/>
  <c r="J51" i="2"/>
  <c r="I51" i="2"/>
  <c r="G50" i="2"/>
  <c r="J50" i="2" s="1"/>
  <c r="F50" i="2"/>
  <c r="E50" i="2"/>
  <c r="D50" i="2"/>
  <c r="J47" i="2"/>
  <c r="F45" i="2"/>
  <c r="E45" i="2"/>
  <c r="J45" i="2"/>
  <c r="J44" i="2"/>
  <c r="I44" i="2"/>
  <c r="J43" i="2"/>
  <c r="I43" i="2"/>
  <c r="J42" i="2"/>
  <c r="I42" i="2"/>
  <c r="J41" i="2"/>
  <c r="I41" i="2"/>
  <c r="G40" i="2"/>
  <c r="J40" i="2" s="1"/>
  <c r="F40" i="2"/>
  <c r="E40" i="2"/>
  <c r="D40" i="2"/>
  <c r="I39" i="2"/>
  <c r="J38" i="2"/>
  <c r="I38" i="2"/>
  <c r="G37" i="2"/>
  <c r="J37" i="2" s="1"/>
  <c r="F37" i="2"/>
  <c r="E37" i="2"/>
  <c r="D37" i="2"/>
  <c r="J36" i="2"/>
  <c r="I36" i="2"/>
  <c r="J35" i="2"/>
  <c r="I35" i="2"/>
  <c r="J33" i="2"/>
  <c r="I33" i="2"/>
  <c r="J32" i="2"/>
  <c r="I32" i="2"/>
  <c r="G31" i="2"/>
  <c r="J31" i="2" s="1"/>
  <c r="F31" i="2"/>
  <c r="E31" i="2"/>
  <c r="D31" i="2"/>
  <c r="J30" i="2"/>
  <c r="I30" i="2"/>
  <c r="J29" i="2"/>
  <c r="I29" i="2"/>
  <c r="J28" i="2"/>
  <c r="I28" i="2"/>
  <c r="G27" i="2"/>
  <c r="J27" i="2" s="1"/>
  <c r="F27" i="2"/>
  <c r="E27" i="2"/>
  <c r="D27" i="2"/>
  <c r="J26" i="2"/>
  <c r="I26" i="2"/>
  <c r="J25" i="2"/>
  <c r="I25" i="2"/>
  <c r="J24" i="2"/>
  <c r="I24" i="2"/>
  <c r="I23" i="2"/>
  <c r="I22" i="2"/>
  <c r="G21" i="2"/>
  <c r="F21" i="2"/>
  <c r="E21" i="2"/>
  <c r="D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J16" i="2" s="1"/>
  <c r="F16" i="2"/>
  <c r="E16" i="2"/>
  <c r="D16" i="2"/>
  <c r="J15" i="2"/>
  <c r="I15" i="2"/>
  <c r="I14" i="2"/>
  <c r="J12" i="2"/>
  <c r="I12" i="2"/>
  <c r="I11" i="2"/>
  <c r="J10" i="2"/>
  <c r="I10" i="2"/>
  <c r="J9" i="2"/>
  <c r="I9" i="2"/>
  <c r="J8" i="2"/>
  <c r="G7" i="2"/>
  <c r="F7" i="2"/>
  <c r="E7" i="2"/>
  <c r="D7" i="2"/>
  <c r="I50" i="2" l="1"/>
  <c r="I45" i="2"/>
  <c r="I40" i="2"/>
  <c r="I21" i="2"/>
  <c r="J54" i="2"/>
  <c r="I18" i="2"/>
  <c r="I31" i="2"/>
  <c r="E54" i="2"/>
  <c r="F54" i="2"/>
  <c r="I7" i="2"/>
  <c r="I16" i="2"/>
  <c r="I27" i="2"/>
  <c r="I37" i="2"/>
  <c r="J7" i="2"/>
  <c r="J21" i="2"/>
  <c r="I54" i="2" l="1"/>
</calcChain>
</file>

<file path=xl/sharedStrings.xml><?xml version="1.0" encoding="utf-8"?>
<sst xmlns="http://schemas.openxmlformats.org/spreadsheetml/2006/main" count="151" uniqueCount="111">
  <si>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</si>
  <si>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</si>
  <si>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</si>
  <si>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</si>
  <si>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</si>
  <si>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</si>
  <si>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</si>
  <si>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</si>
  <si>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</si>
  <si>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</si>
  <si>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</si>
  <si>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</si>
  <si>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</si>
  <si>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</si>
  <si>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</si>
  <si>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</si>
  <si>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</si>
  <si>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</si>
  <si>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</si>
  <si>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</si>
  <si>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</si>
  <si>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</si>
  <si>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</si>
  <si>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</si>
  <si>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</si>
  <si>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</si>
  <si>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</si>
  <si>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</si>
  <si>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</si>
  <si>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</si>
  <si>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</si>
  <si>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</si>
  <si>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</si>
  <si>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</si>
  <si>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</si>
  <si>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</si>
  <si>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</si>
  <si>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</si>
  <si>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</si>
  <si>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</si>
  <si>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</si>
  <si>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</si>
  <si>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</si>
  <si>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</si>
  <si>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</si>
  <si>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</si>
  <si>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</si>
  <si>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</si>
  <si>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</si>
  <si>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</si>
  <si>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</si>
  <si>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</si>
  <si>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</si>
  <si>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</si>
  <si>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</si>
  <si>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</si>
  <si>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</si>
  <si>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</si>
  <si>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</si>
  <si>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</si>
  <si>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</si>
  <si>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</si>
  <si>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</si>
  <si>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</si>
  <si>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</si>
  <si>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</si>
  <si>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</si>
  <si>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</si>
  <si>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</si>
  <si>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</si>
  <si>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</si>
  <si>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</si>
  <si>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</si>
  <si>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</si>
  <si>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</si>
  <si>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</si>
  <si>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</si>
  <si>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</si>
  <si>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</si>
  <si>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</si>
  <si>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</si>
  <si>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</si>
  <si>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</si>
  <si>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</si>
  <si>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</si>
  <si>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</si>
  <si>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</si>
  <si>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</si>
  <si>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</si>
  <si>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</si>
  <si>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</si>
  <si>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</si>
  <si>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Уточненные назначения на 2017 год</t>
  </si>
  <si>
    <t>Кассовое исполнение                                                               за 1 полугодие                                                                           2017 года</t>
  </si>
  <si>
    <t>Темп роста 2017 к соответствующему периоду 2016, %</t>
  </si>
  <si>
    <t>Начальное профессиональное образование</t>
  </si>
  <si>
    <t>0703</t>
  </si>
  <si>
    <t>Кассовое исполнение                                                               за 1 поугодие 2016 года</t>
  </si>
  <si>
    <t>0107</t>
  </si>
  <si>
    <t>Обеспечение проведения выборов и референдумов</t>
  </si>
  <si>
    <t>Сведения об исполнении консолидированного бюджета Трубчевского муниципального района за 1 полугодие 2017 года по расходам в разрезе разделов и подразделов классификации расходов бюджетов в сравнении с соответствующим периодом прошлого года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</si>
  <si>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</si>
  <si>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</si>
  <si>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</si>
  <si>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</si>
  <si>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</si>
  <si>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</si>
  <si>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И.о.заместителя главы администрации района, начальник финансового управления</t>
  </si>
  <si>
    <t>Н.Н.Приходова</t>
  </si>
  <si>
    <t>Исп.Л.А.Бунакова</t>
  </si>
  <si>
    <t>тел. 2-24-15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</si>
</sst>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43" workbookViewId="0">
      <selection activeCell="J59" sqref="J59"/>
    </sheetView>
  </sheetViews>
  <sheetFormatPr defaultRowHeight="15" x14ac:dyDescent="0.25"/>
  <cols>
    <col min="1" max="1" width="47.5703125" customWidth="1"/>
    <col min="2" max="2" width="7.140625" customWidth="1"/>
    <col min="3" max="3" width="15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6" t="s">
        <v>100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7" t="s">
        <v>0</v>
      </c>
      <c r="J3" s="27"/>
    </row>
    <row r="4" spans="1:10" s="7" customFormat="1" ht="22.5" customHeight="1" x14ac:dyDescent="0.25">
      <c r="A4" s="28" t="s">
        <v>1</v>
      </c>
      <c r="B4" s="28" t="s">
        <v>2</v>
      </c>
      <c r="C4" s="29" t="s">
        <v>97</v>
      </c>
      <c r="D4" s="28" t="s">
        <v>92</v>
      </c>
      <c r="E4" s="29" t="s">
        <v>3</v>
      </c>
      <c r="F4" s="29"/>
      <c r="G4" s="29" t="s">
        <v>93</v>
      </c>
      <c r="H4" s="29"/>
      <c r="I4" s="29" t="s">
        <v>4</v>
      </c>
      <c r="J4" s="30" t="s">
        <v>94</v>
      </c>
    </row>
    <row r="5" spans="1:10" s="7" customFormat="1" ht="15.75" customHeight="1" x14ac:dyDescent="0.25">
      <c r="A5" s="28"/>
      <c r="B5" s="28"/>
      <c r="C5" s="29"/>
      <c r="D5" s="28"/>
      <c r="E5" s="29"/>
      <c r="F5" s="29"/>
      <c r="G5" s="29"/>
      <c r="H5" s="29"/>
      <c r="I5" s="29"/>
      <c r="J5" s="30"/>
    </row>
    <row r="6" spans="1:10" s="7" customFormat="1" ht="30" customHeight="1" x14ac:dyDescent="0.25">
      <c r="A6" s="28"/>
      <c r="B6" s="28"/>
      <c r="C6" s="29"/>
      <c r="D6" s="28"/>
      <c r="E6" s="29"/>
      <c r="F6" s="29"/>
      <c r="G6" s="29"/>
      <c r="H6" s="29"/>
      <c r="I6" s="29"/>
      <c r="J6" s="30"/>
    </row>
    <row r="7" spans="1:10" ht="15.75" x14ac:dyDescent="0.25">
      <c r="A7" s="8" t="s">
        <v>5</v>
      </c>
      <c r="B7" s="9" t="s">
        <v>6</v>
      </c>
      <c r="C7" s="10">
        <f>SUM(C8:C15)</f>
        <v>18856467.350000001</v>
      </c>
      <c r="D7" s="10">
        <f>SUM(D8:D15)</f>
        <v>35769093.269999996</v>
      </c>
      <c r="E7" s="10">
        <f>SUM(E8:E15)</f>
        <v>0</v>
      </c>
      <c r="F7" s="10">
        <f>SUM(F8:F15)</f>
        <v>0</v>
      </c>
      <c r="G7" s="10">
        <f>SUM(G8:G15)</f>
        <v>17662738.41</v>
      </c>
      <c r="H7" s="10" t="s">
        <v>7</v>
      </c>
      <c r="I7" s="11">
        <f t="shared" ref="I7:I15" si="0">G7/D7*100</f>
        <v>49.379888600122747</v>
      </c>
      <c r="J7" s="11">
        <f>G7/C7*100</f>
        <v>93.669392480347057</v>
      </c>
    </row>
    <row r="8" spans="1:10" ht="33.75" customHeight="1" x14ac:dyDescent="0.25">
      <c r="A8" s="12" t="s">
        <v>8</v>
      </c>
      <c r="B8" s="13" t="s">
        <v>9</v>
      </c>
      <c r="C8" s="14">
        <v>600649.21</v>
      </c>
      <c r="D8" s="14">
        <v>1041600</v>
      </c>
      <c r="E8" s="14"/>
      <c r="F8" s="14"/>
      <c r="G8" s="14">
        <v>570995.67000000004</v>
      </c>
      <c r="H8" s="14" t="s">
        <v>7</v>
      </c>
      <c r="I8" s="15">
        <f t="shared" si="0"/>
        <v>54.819092741935492</v>
      </c>
      <c r="J8" s="15">
        <f>G8/C8*100</f>
        <v>95.063085157474873</v>
      </c>
    </row>
    <row r="9" spans="1:10" ht="63" x14ac:dyDescent="0.25">
      <c r="A9" s="12" t="s">
        <v>10</v>
      </c>
      <c r="B9" s="13" t="s">
        <v>11</v>
      </c>
      <c r="C9" s="14">
        <v>426988.58</v>
      </c>
      <c r="D9" s="14">
        <v>1013100</v>
      </c>
      <c r="E9" s="14"/>
      <c r="F9" s="14"/>
      <c r="G9" s="14">
        <v>440990.28</v>
      </c>
      <c r="H9" s="14" t="s">
        <v>7</v>
      </c>
      <c r="I9" s="15">
        <f t="shared" si="0"/>
        <v>43.528800710689964</v>
      </c>
      <c r="J9" s="15">
        <f t="shared" ref="J9:J54" si="1">G9/C9*100</f>
        <v>103.27917435168877</v>
      </c>
    </row>
    <row r="10" spans="1:10" ht="47.25" customHeight="1" x14ac:dyDescent="0.25">
      <c r="A10" s="12" t="s">
        <v>12</v>
      </c>
      <c r="B10" s="13" t="s">
        <v>13</v>
      </c>
      <c r="C10" s="14">
        <v>10744740.17</v>
      </c>
      <c r="D10" s="14">
        <v>21810852.969999999</v>
      </c>
      <c r="E10" s="14"/>
      <c r="F10" s="14"/>
      <c r="G10" s="14">
        <v>10689948.890000001</v>
      </c>
      <c r="H10" s="14" t="s">
        <v>7</v>
      </c>
      <c r="I10" s="15">
        <f t="shared" si="0"/>
        <v>49.012062502569798</v>
      </c>
      <c r="J10" s="15">
        <f t="shared" si="1"/>
        <v>99.490064169695046</v>
      </c>
    </row>
    <row r="11" spans="1:10" ht="15.75" hidden="1" x14ac:dyDescent="0.25">
      <c r="A11" s="12" t="s">
        <v>14</v>
      </c>
      <c r="B11" s="13" t="s">
        <v>15</v>
      </c>
      <c r="C11" s="14"/>
      <c r="D11" s="14"/>
      <c r="E11" s="14"/>
      <c r="F11" s="14"/>
      <c r="G11" s="14"/>
      <c r="H11" s="14" t="s">
        <v>7</v>
      </c>
      <c r="I11" s="15" t="e">
        <f t="shared" si="0"/>
        <v>#DIV/0!</v>
      </c>
      <c r="J11" s="15"/>
    </row>
    <row r="12" spans="1:10" ht="49.5" customHeight="1" x14ac:dyDescent="0.25">
      <c r="A12" s="12" t="s">
        <v>16</v>
      </c>
      <c r="B12" s="13" t="s">
        <v>17</v>
      </c>
      <c r="C12" s="14">
        <v>3542595.05</v>
      </c>
      <c r="D12" s="14">
        <v>5989362</v>
      </c>
      <c r="E12" s="14"/>
      <c r="F12" s="14"/>
      <c r="G12" s="14">
        <v>3181883.13</v>
      </c>
      <c r="H12" s="14" t="s">
        <v>7</v>
      </c>
      <c r="I12" s="15">
        <f t="shared" si="0"/>
        <v>53.125577148283909</v>
      </c>
      <c r="J12" s="15">
        <f t="shared" si="1"/>
        <v>89.817861908885135</v>
      </c>
    </row>
    <row r="13" spans="1:10" ht="31.5" x14ac:dyDescent="0.25">
      <c r="A13" s="12" t="s">
        <v>99</v>
      </c>
      <c r="B13" s="13" t="s">
        <v>98</v>
      </c>
      <c r="C13" s="14"/>
      <c r="D13" s="14"/>
      <c r="E13" s="14"/>
      <c r="F13" s="14"/>
      <c r="G13" s="14"/>
      <c r="H13" s="14"/>
      <c r="I13" s="15"/>
      <c r="J13" s="15"/>
    </row>
    <row r="14" spans="1:10" ht="15.75" x14ac:dyDescent="0.25">
      <c r="A14" s="12" t="s">
        <v>18</v>
      </c>
      <c r="B14" s="13" t="s">
        <v>19</v>
      </c>
      <c r="C14" s="14"/>
      <c r="D14" s="14">
        <v>135000</v>
      </c>
      <c r="E14" s="14"/>
      <c r="F14" s="14"/>
      <c r="G14" s="14"/>
      <c r="H14" s="14" t="s">
        <v>7</v>
      </c>
      <c r="I14" s="15">
        <f t="shared" si="0"/>
        <v>0</v>
      </c>
      <c r="J14" s="15"/>
    </row>
    <row r="15" spans="1:10" ht="15.75" x14ac:dyDescent="0.25">
      <c r="A15" s="12" t="s">
        <v>20</v>
      </c>
      <c r="B15" s="13" t="s">
        <v>21</v>
      </c>
      <c r="C15" s="14">
        <v>3541494.34</v>
      </c>
      <c r="D15" s="14">
        <v>5779178.2999999998</v>
      </c>
      <c r="E15" s="14"/>
      <c r="F15" s="14"/>
      <c r="G15" s="14">
        <v>2778920.44</v>
      </c>
      <c r="H15" s="14" t="s">
        <v>7</v>
      </c>
      <c r="I15" s="15">
        <f t="shared" si="0"/>
        <v>48.085044200833885</v>
      </c>
      <c r="J15" s="15">
        <f t="shared" si="1"/>
        <v>78.467453939231774</v>
      </c>
    </row>
    <row r="16" spans="1:10" ht="15.75" x14ac:dyDescent="0.25">
      <c r="A16" s="8" t="s">
        <v>22</v>
      </c>
      <c r="B16" s="9" t="s">
        <v>23</v>
      </c>
      <c r="C16" s="10">
        <f t="shared" ref="C16:H16" si="2">C17</f>
        <v>406764.74</v>
      </c>
      <c r="D16" s="10">
        <f t="shared" si="2"/>
        <v>859234</v>
      </c>
      <c r="E16" s="10">
        <f t="shared" si="2"/>
        <v>0</v>
      </c>
      <c r="F16" s="10">
        <f t="shared" si="2"/>
        <v>0</v>
      </c>
      <c r="G16" s="10">
        <f t="shared" si="2"/>
        <v>429617</v>
      </c>
      <c r="H16" s="10" t="str">
        <f t="shared" si="2"/>
        <v>-</v>
      </c>
      <c r="I16" s="11">
        <f>G16/D16*100</f>
        <v>50</v>
      </c>
      <c r="J16" s="11">
        <f t="shared" si="1"/>
        <v>105.61805332487768</v>
      </c>
    </row>
    <row r="17" spans="1:10" ht="15.75" x14ac:dyDescent="0.25">
      <c r="A17" s="12" t="s">
        <v>24</v>
      </c>
      <c r="B17" s="13" t="s">
        <v>25</v>
      </c>
      <c r="C17" s="14">
        <v>406764.74</v>
      </c>
      <c r="D17" s="14">
        <v>859234</v>
      </c>
      <c r="E17" s="14"/>
      <c r="F17" s="14"/>
      <c r="G17" s="14">
        <v>429617</v>
      </c>
      <c r="H17" s="14" t="s">
        <v>7</v>
      </c>
      <c r="I17" s="15">
        <f t="shared" ref="I17:I54" si="3">G17/D17*100</f>
        <v>50</v>
      </c>
      <c r="J17" s="15">
        <f t="shared" si="1"/>
        <v>105.61805332487768</v>
      </c>
    </row>
    <row r="18" spans="1:10" ht="47.25" x14ac:dyDescent="0.25">
      <c r="A18" s="8" t="s">
        <v>26</v>
      </c>
      <c r="B18" s="9" t="s">
        <v>27</v>
      </c>
      <c r="C18" s="10">
        <f t="shared" ref="C18:G18" si="4">C19+C20</f>
        <v>2995435.88</v>
      </c>
      <c r="D18" s="10">
        <f t="shared" si="4"/>
        <v>6576320</v>
      </c>
      <c r="E18" s="10">
        <f t="shared" si="4"/>
        <v>0</v>
      </c>
      <c r="F18" s="10">
        <f t="shared" si="4"/>
        <v>0</v>
      </c>
      <c r="G18" s="10">
        <f t="shared" si="4"/>
        <v>3244600.45</v>
      </c>
      <c r="H18" s="10" t="s">
        <v>7</v>
      </c>
      <c r="I18" s="11">
        <f t="shared" si="3"/>
        <v>49.337630316043018</v>
      </c>
      <c r="J18" s="11">
        <f t="shared" si="1"/>
        <v>108.31814066405589</v>
      </c>
    </row>
    <row r="19" spans="1:10" ht="63" x14ac:dyDescent="0.25">
      <c r="A19" s="12" t="s">
        <v>28</v>
      </c>
      <c r="B19" s="13" t="s">
        <v>29</v>
      </c>
      <c r="C19" s="14">
        <v>405406.61</v>
      </c>
      <c r="D19" s="14">
        <v>927320</v>
      </c>
      <c r="E19" s="14"/>
      <c r="F19" s="14"/>
      <c r="G19" s="14">
        <v>547246.73</v>
      </c>
      <c r="H19" s="14" t="s">
        <v>7</v>
      </c>
      <c r="I19" s="15">
        <f t="shared" si="3"/>
        <v>59.013795669240388</v>
      </c>
      <c r="J19" s="15">
        <f t="shared" si="1"/>
        <v>134.98712564158734</v>
      </c>
    </row>
    <row r="20" spans="1:10" ht="15.75" x14ac:dyDescent="0.25">
      <c r="A20" s="12" t="s">
        <v>30</v>
      </c>
      <c r="B20" s="13" t="s">
        <v>31</v>
      </c>
      <c r="C20" s="14">
        <v>2590029.27</v>
      </c>
      <c r="D20" s="14">
        <v>5649000</v>
      </c>
      <c r="E20" s="14"/>
      <c r="F20" s="14"/>
      <c r="G20" s="14">
        <v>2697353.72</v>
      </c>
      <c r="H20" s="14" t="s">
        <v>7</v>
      </c>
      <c r="I20" s="15">
        <f t="shared" si="3"/>
        <v>47.749224995574444</v>
      </c>
      <c r="J20" s="15">
        <f t="shared" si="1"/>
        <v>104.14375432907754</v>
      </c>
    </row>
    <row r="21" spans="1:10" ht="15.75" x14ac:dyDescent="0.25">
      <c r="A21" s="8" t="s">
        <v>32</v>
      </c>
      <c r="B21" s="9" t="s">
        <v>33</v>
      </c>
      <c r="C21" s="10">
        <f>SUM(C22:C26)</f>
        <v>11717328.77</v>
      </c>
      <c r="D21" s="10">
        <f>SUM(D22:D26)</f>
        <v>37105355.629999995</v>
      </c>
      <c r="E21" s="10">
        <f>SUM(E22:E26)</f>
        <v>0</v>
      </c>
      <c r="F21" s="10">
        <f>SUM(F22:F26)</f>
        <v>0</v>
      </c>
      <c r="G21" s="10">
        <f>SUM(G22:G26)</f>
        <v>2675479.0700000003</v>
      </c>
      <c r="H21" s="10" t="s">
        <v>7</v>
      </c>
      <c r="I21" s="11">
        <f t="shared" si="3"/>
        <v>7.2104929991207323</v>
      </c>
      <c r="J21" s="11">
        <f t="shared" si="1"/>
        <v>22.833523941481079</v>
      </c>
    </row>
    <row r="22" spans="1:10" ht="15.75" x14ac:dyDescent="0.25">
      <c r="A22" s="12" t="s">
        <v>34</v>
      </c>
      <c r="B22" s="13" t="s">
        <v>35</v>
      </c>
      <c r="C22" s="14"/>
      <c r="D22" s="14">
        <v>200818.07</v>
      </c>
      <c r="E22" s="14"/>
      <c r="F22" s="14"/>
      <c r="G22" s="14"/>
      <c r="H22" s="14" t="s">
        <v>7</v>
      </c>
      <c r="I22" s="15">
        <f t="shared" si="3"/>
        <v>0</v>
      </c>
      <c r="J22" s="15"/>
    </row>
    <row r="23" spans="1:10" ht="15.75" x14ac:dyDescent="0.25">
      <c r="A23" s="12" t="s">
        <v>36</v>
      </c>
      <c r="B23" s="13" t="s">
        <v>37</v>
      </c>
      <c r="C23" s="14">
        <v>141500</v>
      </c>
      <c r="D23" s="14">
        <v>118800</v>
      </c>
      <c r="E23" s="14"/>
      <c r="F23" s="14"/>
      <c r="G23" s="14">
        <v>118800</v>
      </c>
      <c r="H23" s="14" t="s">
        <v>7</v>
      </c>
      <c r="I23" s="15">
        <f t="shared" si="3"/>
        <v>100</v>
      </c>
      <c r="J23" s="15">
        <f t="shared" si="1"/>
        <v>83.957597173144876</v>
      </c>
    </row>
    <row r="24" spans="1:10" ht="15.75" x14ac:dyDescent="0.25">
      <c r="A24" s="12" t="s">
        <v>38</v>
      </c>
      <c r="B24" s="13" t="s">
        <v>39</v>
      </c>
      <c r="C24" s="14">
        <v>1817492.2</v>
      </c>
      <c r="D24" s="14">
        <v>4200000</v>
      </c>
      <c r="E24" s="14"/>
      <c r="F24" s="14"/>
      <c r="G24" s="14">
        <v>1750000</v>
      </c>
      <c r="H24" s="14" t="s">
        <v>7</v>
      </c>
      <c r="I24" s="15">
        <f t="shared" si="3"/>
        <v>41.666666666666671</v>
      </c>
      <c r="J24" s="15">
        <f t="shared" si="1"/>
        <v>96.28652051436589</v>
      </c>
    </row>
    <row r="25" spans="1:10" ht="15.75" x14ac:dyDescent="0.25">
      <c r="A25" s="12" t="s">
        <v>40</v>
      </c>
      <c r="B25" s="13" t="s">
        <v>41</v>
      </c>
      <c r="C25" s="14">
        <v>9660039.7200000007</v>
      </c>
      <c r="D25" s="14">
        <v>31305293.559999999</v>
      </c>
      <c r="E25" s="14"/>
      <c r="F25" s="14"/>
      <c r="G25" s="14">
        <v>723032.33</v>
      </c>
      <c r="H25" s="14" t="s">
        <v>7</v>
      </c>
      <c r="I25" s="15">
        <f t="shared" si="3"/>
        <v>2.3096168340163614</v>
      </c>
      <c r="J25" s="15">
        <f t="shared" si="1"/>
        <v>7.4847759528674063</v>
      </c>
    </row>
    <row r="26" spans="1:10" ht="31.5" x14ac:dyDescent="0.25">
      <c r="A26" s="12" t="s">
        <v>42</v>
      </c>
      <c r="B26" s="13" t="s">
        <v>43</v>
      </c>
      <c r="C26" s="14">
        <v>98296.85</v>
      </c>
      <c r="D26" s="14">
        <v>1280444</v>
      </c>
      <c r="E26" s="14"/>
      <c r="F26" s="14"/>
      <c r="G26" s="14">
        <v>83646.740000000005</v>
      </c>
      <c r="H26" s="14" t="s">
        <v>7</v>
      </c>
      <c r="I26" s="15">
        <f t="shared" si="3"/>
        <v>6.5326355545420185</v>
      </c>
      <c r="J26" s="15">
        <f t="shared" si="1"/>
        <v>85.096053434062242</v>
      </c>
    </row>
    <row r="27" spans="1:10" ht="31.5" x14ac:dyDescent="0.25">
      <c r="A27" s="8" t="s">
        <v>44</v>
      </c>
      <c r="B27" s="9" t="s">
        <v>45</v>
      </c>
      <c r="C27" s="10">
        <f>C28+C29+C30</f>
        <v>1559991.3</v>
      </c>
      <c r="D27" s="10">
        <f>D28+D29+D30</f>
        <v>16981694.66</v>
      </c>
      <c r="E27" s="10">
        <f>E28+E29+E30</f>
        <v>0</v>
      </c>
      <c r="F27" s="10">
        <f>F28+F29+F30</f>
        <v>0</v>
      </c>
      <c r="G27" s="10">
        <f>G28+G29+G30</f>
        <v>1008144.68</v>
      </c>
      <c r="H27" s="10" t="s">
        <v>7</v>
      </c>
      <c r="I27" s="11">
        <f t="shared" si="3"/>
        <v>5.9366553231855139</v>
      </c>
      <c r="J27" s="11">
        <f t="shared" si="1"/>
        <v>64.625019383120915</v>
      </c>
    </row>
    <row r="28" spans="1:10" ht="15.75" x14ac:dyDescent="0.25">
      <c r="A28" s="12" t="s">
        <v>46</v>
      </c>
      <c r="B28" s="13" t="s">
        <v>47</v>
      </c>
      <c r="C28" s="14">
        <v>6507.6</v>
      </c>
      <c r="D28" s="14">
        <v>27000</v>
      </c>
      <c r="E28" s="14"/>
      <c r="F28" s="14"/>
      <c r="G28" s="14">
        <v>8144.68</v>
      </c>
      <c r="H28" s="14" t="s">
        <v>7</v>
      </c>
      <c r="I28" s="15">
        <f t="shared" si="3"/>
        <v>30.165481481481482</v>
      </c>
      <c r="J28" s="15">
        <f t="shared" si="1"/>
        <v>125.15643247894769</v>
      </c>
    </row>
    <row r="29" spans="1:10" ht="15.75" x14ac:dyDescent="0.25">
      <c r="A29" s="12" t="s">
        <v>48</v>
      </c>
      <c r="B29" s="13" t="s">
        <v>49</v>
      </c>
      <c r="C29" s="14">
        <v>1553483.7</v>
      </c>
      <c r="D29" s="14">
        <v>15954694.66</v>
      </c>
      <c r="E29" s="14"/>
      <c r="F29" s="14"/>
      <c r="G29" s="14"/>
      <c r="H29" s="14" t="s">
        <v>7</v>
      </c>
      <c r="I29" s="15">
        <f t="shared" si="3"/>
        <v>0</v>
      </c>
      <c r="J29" s="15">
        <f t="shared" si="1"/>
        <v>0</v>
      </c>
    </row>
    <row r="30" spans="1:10" ht="15.75" x14ac:dyDescent="0.25">
      <c r="A30" s="12" t="s">
        <v>50</v>
      </c>
      <c r="B30" s="13" t="s">
        <v>51</v>
      </c>
      <c r="C30" s="14"/>
      <c r="D30" s="14">
        <v>1000000</v>
      </c>
      <c r="E30" s="14"/>
      <c r="F30" s="14"/>
      <c r="G30" s="14">
        <v>1000000</v>
      </c>
      <c r="H30" s="14" t="s">
        <v>7</v>
      </c>
      <c r="I30" s="15">
        <f t="shared" si="3"/>
        <v>100</v>
      </c>
      <c r="J30" s="15" t="e">
        <f t="shared" si="1"/>
        <v>#DIV/0!</v>
      </c>
    </row>
    <row r="31" spans="1:10" ht="15.75" x14ac:dyDescent="0.25">
      <c r="A31" s="8" t="s">
        <v>52</v>
      </c>
      <c r="B31" s="9" t="s">
        <v>53</v>
      </c>
      <c r="C31" s="10">
        <f>SUM(C32:C36)</f>
        <v>126491547.66</v>
      </c>
      <c r="D31" s="10">
        <f>SUM(D32:D36)</f>
        <v>238799732.19999999</v>
      </c>
      <c r="E31" s="10">
        <f>SUM(E32:E36)</f>
        <v>0</v>
      </c>
      <c r="F31" s="10">
        <f>SUM(F32:F36)</f>
        <v>0</v>
      </c>
      <c r="G31" s="10">
        <f>SUM(G32:G36)</f>
        <v>135390975.73000002</v>
      </c>
      <c r="H31" s="10" t="s">
        <v>7</v>
      </c>
      <c r="I31" s="11">
        <f t="shared" si="3"/>
        <v>56.696452078349537</v>
      </c>
      <c r="J31" s="11">
        <f t="shared" si="1"/>
        <v>107.03559110045917</v>
      </c>
    </row>
    <row r="32" spans="1:10" ht="15.75" x14ac:dyDescent="0.25">
      <c r="A32" s="12" t="s">
        <v>54</v>
      </c>
      <c r="B32" s="13" t="s">
        <v>55</v>
      </c>
      <c r="C32" s="14">
        <v>32486961.149999999</v>
      </c>
      <c r="D32" s="14">
        <v>61096802</v>
      </c>
      <c r="E32" s="14"/>
      <c r="F32" s="14"/>
      <c r="G32" s="14">
        <v>32831618.390000001</v>
      </c>
      <c r="H32" s="14" t="s">
        <v>7</v>
      </c>
      <c r="I32" s="15">
        <f t="shared" si="3"/>
        <v>53.737048937520491</v>
      </c>
      <c r="J32" s="15">
        <f t="shared" si="1"/>
        <v>101.0609094473584</v>
      </c>
    </row>
    <row r="33" spans="1:10" ht="15.75" x14ac:dyDescent="0.25">
      <c r="A33" s="12" t="s">
        <v>56</v>
      </c>
      <c r="B33" s="13" t="s">
        <v>57</v>
      </c>
      <c r="C33" s="14">
        <v>82678203.689999998</v>
      </c>
      <c r="D33" s="14">
        <v>134515367</v>
      </c>
      <c r="E33" s="14"/>
      <c r="F33" s="14"/>
      <c r="G33" s="14">
        <v>76276615.620000005</v>
      </c>
      <c r="H33" s="14" t="s">
        <v>7</v>
      </c>
      <c r="I33" s="15">
        <f t="shared" si="3"/>
        <v>56.704759702287397</v>
      </c>
      <c r="J33" s="15">
        <f t="shared" si="1"/>
        <v>92.257224051453036</v>
      </c>
    </row>
    <row r="34" spans="1:10" ht="15.75" x14ac:dyDescent="0.25">
      <c r="A34" s="12" t="s">
        <v>95</v>
      </c>
      <c r="B34" s="13" t="s">
        <v>96</v>
      </c>
      <c r="C34" s="14"/>
      <c r="D34" s="14">
        <v>19910363.199999999</v>
      </c>
      <c r="E34" s="14"/>
      <c r="F34" s="14"/>
      <c r="G34" s="14">
        <v>12148614.23</v>
      </c>
      <c r="H34" s="14"/>
      <c r="I34" s="15">
        <f t="shared" si="3"/>
        <v>61.016537508466953</v>
      </c>
      <c r="J34" s="15"/>
    </row>
    <row r="35" spans="1:10" ht="15.75" x14ac:dyDescent="0.25">
      <c r="A35" s="12" t="s">
        <v>58</v>
      </c>
      <c r="B35" s="13" t="s">
        <v>59</v>
      </c>
      <c r="C35" s="14">
        <v>9145</v>
      </c>
      <c r="D35" s="14">
        <v>40000</v>
      </c>
      <c r="E35" s="14"/>
      <c r="F35" s="14"/>
      <c r="G35" s="14">
        <v>36993</v>
      </c>
      <c r="H35" s="14" t="s">
        <v>7</v>
      </c>
      <c r="I35" s="15">
        <f t="shared" si="3"/>
        <v>92.482500000000002</v>
      </c>
      <c r="J35" s="15">
        <f t="shared" si="1"/>
        <v>404.51612903225805</v>
      </c>
    </row>
    <row r="36" spans="1:10" ht="15.75" x14ac:dyDescent="0.25">
      <c r="A36" s="12" t="s">
        <v>60</v>
      </c>
      <c r="B36" s="13" t="s">
        <v>61</v>
      </c>
      <c r="C36" s="14">
        <v>11317237.82</v>
      </c>
      <c r="D36" s="14">
        <v>23237200</v>
      </c>
      <c r="E36" s="14"/>
      <c r="F36" s="14"/>
      <c r="G36" s="14">
        <v>14097134.49</v>
      </c>
      <c r="H36" s="14" t="s">
        <v>7</v>
      </c>
      <c r="I36" s="15">
        <f t="shared" si="3"/>
        <v>60.666235561943779</v>
      </c>
      <c r="J36" s="15">
        <f t="shared" si="1"/>
        <v>124.56338476061113</v>
      </c>
    </row>
    <row r="37" spans="1:10" ht="15.75" x14ac:dyDescent="0.25">
      <c r="A37" s="8" t="s">
        <v>62</v>
      </c>
      <c r="B37" s="9" t="s">
        <v>63</v>
      </c>
      <c r="C37" s="10">
        <f>C38+C39</f>
        <v>15020206.050000001</v>
      </c>
      <c r="D37" s="10">
        <f>D38+D39</f>
        <v>33906635.039999999</v>
      </c>
      <c r="E37" s="10">
        <f>E38+E39</f>
        <v>0</v>
      </c>
      <c r="F37" s="10">
        <f>F38+F39</f>
        <v>0</v>
      </c>
      <c r="G37" s="10">
        <f>G38+G39</f>
        <v>16796298.27</v>
      </c>
      <c r="H37" s="10" t="s">
        <v>7</v>
      </c>
      <c r="I37" s="11">
        <f t="shared" si="3"/>
        <v>49.536907010044608</v>
      </c>
      <c r="J37" s="11">
        <f t="shared" si="1"/>
        <v>111.82468612006824</v>
      </c>
    </row>
    <row r="38" spans="1:10" ht="15.75" x14ac:dyDescent="0.25">
      <c r="A38" s="12" t="s">
        <v>64</v>
      </c>
      <c r="B38" s="13" t="s">
        <v>65</v>
      </c>
      <c r="C38" s="14">
        <v>15020206.050000001</v>
      </c>
      <c r="D38" s="14">
        <v>33906635.039999999</v>
      </c>
      <c r="E38" s="14"/>
      <c r="F38" s="14"/>
      <c r="G38" s="14">
        <v>16796298.27</v>
      </c>
      <c r="H38" s="14" t="s">
        <v>7</v>
      </c>
      <c r="I38" s="15">
        <f t="shared" si="3"/>
        <v>49.536907010044608</v>
      </c>
      <c r="J38" s="15">
        <f t="shared" si="1"/>
        <v>111.82468612006824</v>
      </c>
    </row>
    <row r="39" spans="1:10" ht="31.5" hidden="1" x14ac:dyDescent="0.25">
      <c r="A39" s="12" t="s">
        <v>66</v>
      </c>
      <c r="B39" s="13" t="s">
        <v>67</v>
      </c>
      <c r="C39" s="14"/>
      <c r="D39" s="14"/>
      <c r="E39" s="14"/>
      <c r="F39" s="14"/>
      <c r="G39" s="14"/>
      <c r="H39" s="14" t="s">
        <v>7</v>
      </c>
      <c r="I39" s="15" t="e">
        <f t="shared" si="3"/>
        <v>#DIV/0!</v>
      </c>
      <c r="J39" s="15"/>
    </row>
    <row r="40" spans="1:10" ht="15.75" x14ac:dyDescent="0.25">
      <c r="A40" s="8" t="s">
        <v>68</v>
      </c>
      <c r="B40" s="9" t="s">
        <v>69</v>
      </c>
      <c r="C40" s="10">
        <f>SUM(C41:C44)</f>
        <v>10770212.359999999</v>
      </c>
      <c r="D40" s="10">
        <f>SUM(D41:D44)</f>
        <v>26770301.490000002</v>
      </c>
      <c r="E40" s="10">
        <f>SUM(E41:E44)</f>
        <v>0</v>
      </c>
      <c r="F40" s="10">
        <f>SUM(F41:F44)</f>
        <v>0</v>
      </c>
      <c r="G40" s="10">
        <f>SUM(G41:G44)</f>
        <v>8497668.8100000005</v>
      </c>
      <c r="H40" s="10" t="s">
        <v>7</v>
      </c>
      <c r="I40" s="11">
        <f t="shared" si="3"/>
        <v>31.742895436475717</v>
      </c>
      <c r="J40" s="11">
        <f t="shared" si="1"/>
        <v>78.899733133952807</v>
      </c>
    </row>
    <row r="41" spans="1:10" ht="15.75" x14ac:dyDescent="0.25">
      <c r="A41" s="12" t="s">
        <v>70</v>
      </c>
      <c r="B41" s="13" t="s">
        <v>71</v>
      </c>
      <c r="C41" s="14">
        <v>1814441.85</v>
      </c>
      <c r="D41" s="14">
        <v>5992100.7300000004</v>
      </c>
      <c r="E41" s="14"/>
      <c r="F41" s="14"/>
      <c r="G41" s="14">
        <v>3578124.57</v>
      </c>
      <c r="H41" s="14" t="s">
        <v>7</v>
      </c>
      <c r="I41" s="15">
        <f t="shared" si="3"/>
        <v>59.714025701967785</v>
      </c>
      <c r="J41" s="15">
        <f t="shared" si="1"/>
        <v>197.20249342793761</v>
      </c>
    </row>
    <row r="42" spans="1:10" ht="15.75" x14ac:dyDescent="0.25">
      <c r="A42" s="12" t="s">
        <v>72</v>
      </c>
      <c r="B42" s="13" t="s">
        <v>73</v>
      </c>
      <c r="C42" s="14">
        <v>43200</v>
      </c>
      <c r="D42" s="14">
        <v>3047936.14</v>
      </c>
      <c r="E42" s="14"/>
      <c r="F42" s="14"/>
      <c r="G42" s="14">
        <v>629542.97</v>
      </c>
      <c r="H42" s="14" t="s">
        <v>7</v>
      </c>
      <c r="I42" s="15">
        <f t="shared" si="3"/>
        <v>20.654729662413462</v>
      </c>
      <c r="J42" s="15">
        <f t="shared" si="1"/>
        <v>1457.2753935185185</v>
      </c>
    </row>
    <row r="43" spans="1:10" ht="15.75" x14ac:dyDescent="0.25">
      <c r="A43" s="12" t="s">
        <v>74</v>
      </c>
      <c r="B43" s="13" t="s">
        <v>75</v>
      </c>
      <c r="C43" s="14">
        <v>8105738.2300000004</v>
      </c>
      <c r="D43" s="14">
        <v>16077008.619999999</v>
      </c>
      <c r="E43" s="14"/>
      <c r="F43" s="14"/>
      <c r="G43" s="14">
        <v>3562264.54</v>
      </c>
      <c r="H43" s="14" t="s">
        <v>7</v>
      </c>
      <c r="I43" s="15">
        <f t="shared" si="3"/>
        <v>22.157508428330992</v>
      </c>
      <c r="J43" s="15">
        <f t="shared" si="1"/>
        <v>43.947441169710707</v>
      </c>
    </row>
    <row r="44" spans="1:10" ht="31.5" x14ac:dyDescent="0.25">
      <c r="A44" s="12" t="s">
        <v>76</v>
      </c>
      <c r="B44" s="13" t="s">
        <v>77</v>
      </c>
      <c r="C44" s="14">
        <v>806832.28</v>
      </c>
      <c r="D44" s="14">
        <v>1653256</v>
      </c>
      <c r="E44" s="14"/>
      <c r="F44" s="14"/>
      <c r="G44" s="14">
        <v>727736.73</v>
      </c>
      <c r="H44" s="14" t="s">
        <v>7</v>
      </c>
      <c r="I44" s="15">
        <f t="shared" si="3"/>
        <v>44.018393400659065</v>
      </c>
      <c r="J44" s="15">
        <f t="shared" si="1"/>
        <v>90.196779186871396</v>
      </c>
    </row>
    <row r="45" spans="1:10" ht="15.75" x14ac:dyDescent="0.25">
      <c r="A45" s="8" t="s">
        <v>78</v>
      </c>
      <c r="B45" s="9" t="s">
        <v>79</v>
      </c>
      <c r="C45" s="10">
        <f>SUM(C46:C47)</f>
        <v>5103234.41</v>
      </c>
      <c r="D45" s="10">
        <f>SUM(D46:D46)</f>
        <v>12040358</v>
      </c>
      <c r="E45" s="10">
        <f>SUM(E47:E47)</f>
        <v>0</v>
      </c>
      <c r="F45" s="10">
        <f>SUM(F47:F47)</f>
        <v>0</v>
      </c>
      <c r="G45" s="10">
        <f>SUM(G46:G46)</f>
        <v>5975954.6900000004</v>
      </c>
      <c r="H45" s="10" t="s">
        <v>7</v>
      </c>
      <c r="I45" s="11">
        <f t="shared" si="3"/>
        <v>49.632699376546782</v>
      </c>
      <c r="J45" s="11">
        <f t="shared" si="1"/>
        <v>117.10131673140212</v>
      </c>
    </row>
    <row r="46" spans="1:10" ht="15.75" x14ac:dyDescent="0.25">
      <c r="A46" s="12" t="s">
        <v>102</v>
      </c>
      <c r="B46" s="9" t="s">
        <v>101</v>
      </c>
      <c r="C46" s="14">
        <v>5097249.45</v>
      </c>
      <c r="D46" s="10">
        <v>12040358</v>
      </c>
      <c r="E46" s="10"/>
      <c r="F46" s="10"/>
      <c r="G46" s="10">
        <v>5975954.6900000004</v>
      </c>
      <c r="H46" s="10"/>
      <c r="I46" s="11"/>
      <c r="J46" s="11"/>
    </row>
    <row r="47" spans="1:10" ht="13.5" customHeight="1" x14ac:dyDescent="0.25">
      <c r="A47" s="12" t="s">
        <v>80</v>
      </c>
      <c r="B47" s="13" t="s">
        <v>81</v>
      </c>
      <c r="C47" s="14">
        <v>5984.96</v>
      </c>
      <c r="D47" s="14"/>
      <c r="E47" s="14"/>
      <c r="F47" s="14"/>
      <c r="G47" s="14"/>
      <c r="H47" s="14" t="s">
        <v>7</v>
      </c>
      <c r="I47" s="15"/>
      <c r="J47" s="15">
        <f t="shared" si="1"/>
        <v>0</v>
      </c>
    </row>
    <row r="48" spans="1:10" ht="33.75" customHeight="1" x14ac:dyDescent="0.25">
      <c r="A48" s="8" t="s">
        <v>103</v>
      </c>
      <c r="B48" s="9" t="s">
        <v>104</v>
      </c>
      <c r="C48" s="10">
        <f>SUM(C49:C49)</f>
        <v>183562.35</v>
      </c>
      <c r="D48" s="10">
        <f>SUM(D49:D49)</f>
        <v>273820</v>
      </c>
      <c r="E48" s="14"/>
      <c r="F48" s="14"/>
      <c r="G48" s="10">
        <f>SUM(G49:G49)</f>
        <v>111279</v>
      </c>
      <c r="H48" s="14"/>
      <c r="I48" s="10">
        <f>SUM(I49:I49)</f>
        <v>0</v>
      </c>
      <c r="J48" s="10">
        <f>SUM(J49:J49)</f>
        <v>0</v>
      </c>
    </row>
    <row r="49" spans="1:10" ht="31.5" customHeight="1" x14ac:dyDescent="0.25">
      <c r="A49" s="12" t="s">
        <v>105</v>
      </c>
      <c r="B49" s="13" t="s">
        <v>106</v>
      </c>
      <c r="C49" s="14">
        <v>183562.35</v>
      </c>
      <c r="D49" s="14">
        <v>273820</v>
      </c>
      <c r="E49" s="14"/>
      <c r="F49" s="14"/>
      <c r="G49" s="14">
        <v>111279</v>
      </c>
      <c r="H49" s="14"/>
      <c r="I49" s="15"/>
      <c r="J49" s="15"/>
    </row>
    <row r="50" spans="1:10" ht="66" customHeight="1" x14ac:dyDescent="0.25">
      <c r="A50" s="8" t="s">
        <v>82</v>
      </c>
      <c r="B50" s="9" t="s">
        <v>83</v>
      </c>
      <c r="C50" s="10">
        <f>C51+C52+C53</f>
        <v>14416000</v>
      </c>
      <c r="D50" s="10">
        <f>D51+D52+D53</f>
        <v>13361000</v>
      </c>
      <c r="E50" s="10">
        <f>E51+E52+E53</f>
        <v>0</v>
      </c>
      <c r="F50" s="10">
        <f>F51+F52+F53</f>
        <v>0</v>
      </c>
      <c r="G50" s="10">
        <f>G51+G52+G53</f>
        <v>7330125</v>
      </c>
      <c r="H50" s="10" t="s">
        <v>7</v>
      </c>
      <c r="I50" s="15">
        <f t="shared" si="3"/>
        <v>54.862098645310972</v>
      </c>
      <c r="J50" s="11">
        <f t="shared" si="1"/>
        <v>50.847149001109884</v>
      </c>
    </row>
    <row r="51" spans="1:10" ht="16.5" customHeight="1" x14ac:dyDescent="0.25">
      <c r="A51" s="12" t="s">
        <v>84</v>
      </c>
      <c r="B51" s="13" t="s">
        <v>85</v>
      </c>
      <c r="C51" s="14">
        <v>5451000</v>
      </c>
      <c r="D51" s="14">
        <v>1361000</v>
      </c>
      <c r="E51" s="14"/>
      <c r="F51" s="14"/>
      <c r="G51" s="14">
        <v>680500</v>
      </c>
      <c r="H51" s="14" t="s">
        <v>7</v>
      </c>
      <c r="I51" s="15">
        <f t="shared" si="3"/>
        <v>50</v>
      </c>
      <c r="J51" s="15">
        <f t="shared" si="1"/>
        <v>12.483947899467987</v>
      </c>
    </row>
    <row r="52" spans="1:10" ht="21" customHeight="1" x14ac:dyDescent="0.25">
      <c r="A52" s="12" t="s">
        <v>86</v>
      </c>
      <c r="B52" s="13" t="s">
        <v>87</v>
      </c>
      <c r="C52" s="14">
        <v>8965000</v>
      </c>
      <c r="D52" s="14"/>
      <c r="E52" s="14"/>
      <c r="F52" s="14"/>
      <c r="G52" s="14"/>
      <c r="H52" s="14" t="s">
        <v>7</v>
      </c>
      <c r="I52" s="15"/>
      <c r="J52" s="15">
        <f t="shared" si="1"/>
        <v>0</v>
      </c>
    </row>
    <row r="53" spans="1:10" ht="33" customHeight="1" x14ac:dyDescent="0.25">
      <c r="A53" s="12" t="s">
        <v>88</v>
      </c>
      <c r="B53" s="13" t="s">
        <v>89</v>
      </c>
      <c r="C53" s="14"/>
      <c r="D53" s="14">
        <v>12000000</v>
      </c>
      <c r="E53" s="14"/>
      <c r="F53" s="14"/>
      <c r="G53" s="14">
        <v>6649625</v>
      </c>
      <c r="H53" s="14" t="s">
        <v>7</v>
      </c>
      <c r="I53" s="15">
        <f t="shared" si="3"/>
        <v>55.413541666666667</v>
      </c>
      <c r="J53" s="15"/>
    </row>
    <row r="54" spans="1:10" ht="23.25" customHeight="1" x14ac:dyDescent="0.25">
      <c r="A54" s="24" t="s">
        <v>90</v>
      </c>
      <c r="B54" s="25"/>
      <c r="C54" s="10">
        <f>C7+C16+C18+C21+C27+C31+C37+C40+C45+C48+C50</f>
        <v>207520750.87</v>
      </c>
      <c r="D54" s="10">
        <f>D7+D16+D18+D21+D27+D31+D37+D40+D45+D48+D50</f>
        <v>422443544.29000002</v>
      </c>
      <c r="E54" s="10">
        <f>E7+E16+E18+E21+E27+E31+E37+E40+E45+E50</f>
        <v>0</v>
      </c>
      <c r="F54" s="10">
        <f>F7+F16+F18+F21+F27+F31+F37+F40+F45+F50</f>
        <v>0</v>
      </c>
      <c r="G54" s="10">
        <f>G7+G16+G18+G21+G27+G31+G37+G40+G45+G48+G50</f>
        <v>199122881.11000004</v>
      </c>
      <c r="H54" s="16"/>
      <c r="I54" s="11">
        <f t="shared" si="3"/>
        <v>47.135974451844319</v>
      </c>
      <c r="J54" s="11">
        <f t="shared" si="1"/>
        <v>95.953238543715202</v>
      </c>
    </row>
    <row r="55" spans="1:10" x14ac:dyDescent="0.25">
      <c r="A55" s="17"/>
      <c r="B55" s="6"/>
      <c r="C55" s="6"/>
      <c r="D55" s="6"/>
      <c r="E55" s="18"/>
      <c r="F55" s="18"/>
      <c r="G55" s="18"/>
      <c r="H55" s="18" t="s">
        <v>91</v>
      </c>
    </row>
    <row r="57" spans="1:10" s="20" customFormat="1" ht="47.25" x14ac:dyDescent="0.25">
      <c r="A57" s="19" t="s">
        <v>107</v>
      </c>
      <c r="G57" s="20" t="s">
        <v>108</v>
      </c>
      <c r="I57" s="21"/>
      <c r="J57" s="21"/>
    </row>
    <row r="58" spans="1:10" x14ac:dyDescent="0.25">
      <c r="A58" s="22"/>
    </row>
    <row r="59" spans="1:10" x14ac:dyDescent="0.25">
      <c r="A59" s="22" t="s">
        <v>109</v>
      </c>
    </row>
    <row r="60" spans="1:10" x14ac:dyDescent="0.25">
      <c r="A60" s="22" t="s">
        <v>110</v>
      </c>
      <c r="C60" s="23"/>
      <c r="D60" s="23"/>
      <c r="E60" s="23"/>
      <c r="F60" s="23"/>
      <c r="G60" s="23"/>
    </row>
  </sheetData>
  <mergeCells count="11">
    <mergeCell ref="A54:B54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2017-08-25T06:45:49Z</dcterms:modified>
</cp:coreProperties>
</file>